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2305" yWindow="-15" windowWidth="22170" windowHeight="12225" activeTab="2"/>
  </bookViews>
  <sheets>
    <sheet name="Kryci list" sheetId="1" r:id="rId1"/>
    <sheet name="Rekapitulace" sheetId="2" r:id="rId2"/>
    <sheet name="Zakazka" sheetId="3" r:id="rId3"/>
    <sheet name="Figury" sheetId="4" state="hidden" r:id="rId4"/>
  </sheets>
  <definedNames>
    <definedName name="__CENA__">Zakazka!$O$6:$O$446</definedName>
    <definedName name="__MAIN__">Zakazka!$F$1:$CX$231</definedName>
    <definedName name="__MAIN2__" localSheetId="1">Rekapitulace!$B$1:$H$40</definedName>
    <definedName name="__MAIN2__">#REF!</definedName>
    <definedName name="__MAIN3__">'Kryci list'!$A$3:$F$20</definedName>
    <definedName name="__SAZBA__">Zakazka!$T$6:$T$446</definedName>
    <definedName name="__T0__">Zakazka!$F$5:$W$231</definedName>
    <definedName name="__T1__">Zakazka!$F$6:$W$15</definedName>
    <definedName name="__T2__">Zakazka!$F$7:$CX$9</definedName>
    <definedName name="__T3__">Zakazka!#REF!</definedName>
    <definedName name="__TE0__">'Kryci list'!$A$4:$C$8</definedName>
    <definedName name="__TE1__">'Kryci list'!#REF!</definedName>
    <definedName name="__TE2__">'Kryci list'!#REF!</definedName>
    <definedName name="__TE3__">'Kryci list'!$A$15:$E$15</definedName>
    <definedName name="__TE4__">Figury!#REF!</definedName>
    <definedName name="__TR0__" localSheetId="1">Rekapitulace!$B$5:$F$6</definedName>
    <definedName name="__TR0__">#REF!</definedName>
    <definedName name="__TR1__" localSheetId="1">Rekapitulace!$B$6:$F$6</definedName>
    <definedName name="__TR1__">#REF!</definedName>
    <definedName name="_xlnm.Print_Titles" localSheetId="2">Zakazka!$3:$4</definedName>
    <definedName name="_xlnm.Print_Area" localSheetId="0">'Kryci list'!$B$1:$E$32</definedName>
    <definedName name="_xlnm.Print_Area" localSheetId="1">Rekapitulace!$A$1:$F$39</definedName>
    <definedName name="_xlnm.Print_Area" localSheetId="2">Zakazka!$F$1:$X$446</definedName>
  </definedNames>
  <calcPr calcId="162913"/>
</workbook>
</file>

<file path=xl/calcChain.xml><?xml version="1.0" encoding="utf-8"?>
<calcChain xmlns="http://schemas.openxmlformats.org/spreadsheetml/2006/main">
  <c r="A2" i="1" l="1" a="1"/>
  <c r="A2" i="1" s="1"/>
  <c r="A3" i="1" s="1" a="1"/>
  <c r="A3" i="1" s="1"/>
  <c r="C24" i="1"/>
  <c r="E24" i="1"/>
  <c r="A2" i="2" a="1"/>
  <c r="A2" i="2" s="1"/>
  <c r="B2" i="2"/>
  <c r="B5" i="2"/>
  <c r="B6" i="2"/>
  <c r="B7" i="2"/>
  <c r="B8" i="2"/>
  <c r="B9" i="2"/>
  <c r="B10" i="2"/>
  <c r="B11" i="2"/>
  <c r="B12" i="2"/>
  <c r="B13" i="2"/>
  <c r="G13" i="2"/>
  <c r="B14" i="2"/>
  <c r="B15" i="2"/>
  <c r="B16" i="2"/>
  <c r="C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F2" i="3"/>
  <c r="Y6" i="3"/>
  <c r="G6" i="2" s="1"/>
  <c r="O7" i="3"/>
  <c r="U7" i="3" s="1"/>
  <c r="Q7" i="3"/>
  <c r="S7" i="3"/>
  <c r="O10" i="3"/>
  <c r="U10" i="3" s="1"/>
  <c r="V10" i="3" s="1"/>
  <c r="Q10" i="3"/>
  <c r="S10" i="3"/>
  <c r="H13" i="3"/>
  <c r="H14" i="3"/>
  <c r="Y16" i="3"/>
  <c r="G7" i="2" s="1"/>
  <c r="O17" i="3"/>
  <c r="U17" i="3" s="1"/>
  <c r="Q17" i="3"/>
  <c r="S17" i="3"/>
  <c r="H20" i="3"/>
  <c r="H21" i="3" s="1"/>
  <c r="H22" i="3" s="1"/>
  <c r="H23" i="3" s="1"/>
  <c r="H24" i="3" s="1"/>
  <c r="H25" i="3" s="1"/>
  <c r="H26" i="3" s="1"/>
  <c r="O27" i="3"/>
  <c r="U27" i="3" s="1"/>
  <c r="V27" i="3" s="1"/>
  <c r="Q27" i="3"/>
  <c r="S27" i="3"/>
  <c r="H30" i="3"/>
  <c r="H31" i="3"/>
  <c r="O32" i="3"/>
  <c r="Q32" i="3"/>
  <c r="S32" i="3"/>
  <c r="U32" i="3"/>
  <c r="V32" i="3" s="1"/>
  <c r="H35" i="3"/>
  <c r="O36" i="3"/>
  <c r="U36" i="3" s="1"/>
  <c r="V36" i="3" s="1"/>
  <c r="Q36" i="3"/>
  <c r="S36" i="3"/>
  <c r="H39" i="3"/>
  <c r="H40" i="3"/>
  <c r="O41" i="3"/>
  <c r="U41" i="3" s="1"/>
  <c r="V41" i="3" s="1"/>
  <c r="Q41" i="3"/>
  <c r="S41" i="3"/>
  <c r="H44" i="3"/>
  <c r="O45" i="3"/>
  <c r="U45" i="3" s="1"/>
  <c r="V45" i="3" s="1"/>
  <c r="Q45" i="3"/>
  <c r="S45" i="3"/>
  <c r="H48" i="3"/>
  <c r="H49" i="3" s="1"/>
  <c r="O50" i="3"/>
  <c r="Q50" i="3"/>
  <c r="S50" i="3"/>
  <c r="U50" i="3"/>
  <c r="V50" i="3" s="1"/>
  <c r="Y54" i="3"/>
  <c r="G8" i="2" s="1"/>
  <c r="O55" i="3"/>
  <c r="Q55" i="3"/>
  <c r="Q54" i="3" s="1"/>
  <c r="D8" i="2" s="1"/>
  <c r="S55" i="3"/>
  <c r="H58" i="3"/>
  <c r="H59" i="3"/>
  <c r="H60" i="3"/>
  <c r="H61" i="3" s="1"/>
  <c r="H62" i="3" s="1"/>
  <c r="H63" i="3" s="1"/>
  <c r="H64" i="3" s="1"/>
  <c r="O65" i="3"/>
  <c r="U65" i="3" s="1"/>
  <c r="V65" i="3" s="1"/>
  <c r="Q65" i="3"/>
  <c r="S65" i="3"/>
  <c r="H68" i="3"/>
  <c r="H69" i="3" s="1"/>
  <c r="O70" i="3"/>
  <c r="U70" i="3" s="1"/>
  <c r="Q70" i="3"/>
  <c r="S70" i="3"/>
  <c r="V70" i="3"/>
  <c r="O73" i="3"/>
  <c r="Q73" i="3"/>
  <c r="S73" i="3"/>
  <c r="S54" i="3"/>
  <c r="U73" i="3"/>
  <c r="V73" i="3" s="1"/>
  <c r="Y77" i="3"/>
  <c r="G9" i="2" s="1"/>
  <c r="O78" i="3"/>
  <c r="Q78" i="3"/>
  <c r="Q77" i="3" s="1"/>
  <c r="D9" i="2" s="1"/>
  <c r="S78" i="3"/>
  <c r="H81" i="3"/>
  <c r="H82" i="3" s="1"/>
  <c r="O83" i="3"/>
  <c r="U83" i="3" s="1"/>
  <c r="V83" i="3" s="1"/>
  <c r="Q83" i="3"/>
  <c r="S83" i="3"/>
  <c r="H86" i="3"/>
  <c r="H87" i="3" s="1"/>
  <c r="H88" i="3" s="1"/>
  <c r="H89" i="3" s="1"/>
  <c r="Y91" i="3"/>
  <c r="G10" i="2" s="1"/>
  <c r="O92" i="3"/>
  <c r="U92" i="3" s="1"/>
  <c r="Q92" i="3"/>
  <c r="S92" i="3"/>
  <c r="O95" i="3"/>
  <c r="U95" i="3" s="1"/>
  <c r="V95" i="3" s="1"/>
  <c r="V91" i="3" s="1"/>
  <c r="F10" i="2" s="1"/>
  <c r="Q95" i="3"/>
  <c r="S95" i="3"/>
  <c r="H98" i="3"/>
  <c r="H99" i="3"/>
  <c r="O100" i="3"/>
  <c r="Q100" i="3"/>
  <c r="S100" i="3"/>
  <c r="S91" i="3" s="1"/>
  <c r="U100" i="3"/>
  <c r="V100" i="3" s="1"/>
  <c r="Y104" i="3"/>
  <c r="G11" i="2"/>
  <c r="O105" i="3"/>
  <c r="Q105" i="3"/>
  <c r="S105" i="3"/>
  <c r="O108" i="3"/>
  <c r="U108" i="3" s="1"/>
  <c r="V108" i="3" s="1"/>
  <c r="Q108" i="3"/>
  <c r="S108" i="3"/>
  <c r="H111" i="3"/>
  <c r="H112" i="3"/>
  <c r="O113" i="3"/>
  <c r="U113" i="3" s="1"/>
  <c r="V113" i="3" s="1"/>
  <c r="Q113" i="3"/>
  <c r="S113" i="3"/>
  <c r="O116" i="3"/>
  <c r="U116" i="3" s="1"/>
  <c r="Q116" i="3"/>
  <c r="S116" i="3"/>
  <c r="O119" i="3"/>
  <c r="U119" i="3"/>
  <c r="V119" i="3"/>
  <c r="Q119" i="3"/>
  <c r="S119" i="3"/>
  <c r="H122" i="3"/>
  <c r="H123" i="3"/>
  <c r="O124" i="3"/>
  <c r="U124" i="3" s="1"/>
  <c r="V124" i="3" s="1"/>
  <c r="Q124" i="3"/>
  <c r="S124" i="3"/>
  <c r="Y128" i="3"/>
  <c r="G12" i="2" s="1"/>
  <c r="O129" i="3"/>
  <c r="U129" i="3" s="1"/>
  <c r="V129" i="3" s="1"/>
  <c r="Q129" i="3"/>
  <c r="S129" i="3"/>
  <c r="H132" i="3"/>
  <c r="H133" i="3" s="1"/>
  <c r="O134" i="3"/>
  <c r="Q134" i="3"/>
  <c r="S134" i="3"/>
  <c r="U134" i="3"/>
  <c r="H137" i="3"/>
  <c r="H138" i="3"/>
  <c r="O139" i="3"/>
  <c r="U139" i="3" s="1"/>
  <c r="V139" i="3" s="1"/>
  <c r="Q139" i="3"/>
  <c r="S139" i="3"/>
  <c r="H142" i="3"/>
  <c r="H143" i="3" s="1"/>
  <c r="H144" i="3" s="1"/>
  <c r="Y146" i="3"/>
  <c r="O147" i="3"/>
  <c r="U147" i="3" s="1"/>
  <c r="Q147" i="3"/>
  <c r="S147" i="3"/>
  <c r="H150" i="3"/>
  <c r="O151" i="3"/>
  <c r="Q151" i="3"/>
  <c r="Q146" i="3" s="1"/>
  <c r="D13" i="2"/>
  <c r="S151" i="3"/>
  <c r="H154" i="3"/>
  <c r="H155" i="3" s="1"/>
  <c r="Y157" i="3"/>
  <c r="G14" i="2" s="1"/>
  <c r="O158" i="3"/>
  <c r="U158" i="3" s="1"/>
  <c r="U157" i="3" s="1"/>
  <c r="E14" i="2" s="1"/>
  <c r="Q158" i="3"/>
  <c r="Q157" i="3" s="1"/>
  <c r="D14" i="2" s="1"/>
  <c r="S158" i="3"/>
  <c r="S157" i="3" s="1"/>
  <c r="V158" i="3"/>
  <c r="V157" i="3" s="1"/>
  <c r="F14" i="2" s="1"/>
  <c r="H161" i="3"/>
  <c r="H162" i="3" s="1"/>
  <c r="Y164" i="3"/>
  <c r="G15" i="2"/>
  <c r="O165" i="3"/>
  <c r="U165" i="3" s="1"/>
  <c r="Q165" i="3"/>
  <c r="S165" i="3"/>
  <c r="O168" i="3"/>
  <c r="U168" i="3" s="1"/>
  <c r="V168" i="3" s="1"/>
  <c r="Q168" i="3"/>
  <c r="S168" i="3"/>
  <c r="H171" i="3"/>
  <c r="H172" i="3" s="1"/>
  <c r="O173" i="3"/>
  <c r="U173" i="3" s="1"/>
  <c r="V173" i="3" s="1"/>
  <c r="Q173" i="3"/>
  <c r="S173" i="3"/>
  <c r="S164" i="3" s="1"/>
  <c r="H176" i="3"/>
  <c r="H177" i="3"/>
  <c r="H178" i="3"/>
  <c r="O179" i="3"/>
  <c r="U179" i="3" s="1"/>
  <c r="Q179" i="3"/>
  <c r="S179" i="3"/>
  <c r="V179" i="3"/>
  <c r="H182" i="3"/>
  <c r="H183" i="3"/>
  <c r="H184" i="3"/>
  <c r="O185" i="3"/>
  <c r="U185" i="3" s="1"/>
  <c r="V185" i="3" s="1"/>
  <c r="Q185" i="3"/>
  <c r="S185" i="3"/>
  <c r="D16" i="2"/>
  <c r="Y189" i="3"/>
  <c r="G16" i="2" s="1"/>
  <c r="O190" i="3"/>
  <c r="O189" i="3" s="1"/>
  <c r="Q190" i="3"/>
  <c r="Q189" i="3" s="1"/>
  <c r="S190" i="3"/>
  <c r="S189" i="3" s="1"/>
  <c r="U190" i="3"/>
  <c r="V190" i="3" s="1"/>
  <c r="V189" i="3" s="1"/>
  <c r="F16" i="2" s="1"/>
  <c r="Y194" i="3"/>
  <c r="G17" i="2" s="1"/>
  <c r="O195" i="3"/>
  <c r="Q195" i="3"/>
  <c r="S195" i="3"/>
  <c r="O198" i="3"/>
  <c r="U198" i="3"/>
  <c r="V198" i="3" s="1"/>
  <c r="Q198" i="3"/>
  <c r="S198" i="3"/>
  <c r="O201" i="3"/>
  <c r="U201" i="3" s="1"/>
  <c r="V201" i="3"/>
  <c r="Q201" i="3"/>
  <c r="S201" i="3"/>
  <c r="O204" i="3"/>
  <c r="Q204" i="3"/>
  <c r="S204" i="3"/>
  <c r="U204" i="3"/>
  <c r="V204" i="3" s="1"/>
  <c r="H207" i="3"/>
  <c r="H208" i="3"/>
  <c r="O209" i="3"/>
  <c r="U209" i="3" s="1"/>
  <c r="V209" i="3" s="1"/>
  <c r="Q209" i="3"/>
  <c r="S209" i="3"/>
  <c r="O212" i="3"/>
  <c r="U212" i="3" s="1"/>
  <c r="V212" i="3" s="1"/>
  <c r="Q212" i="3"/>
  <c r="S212" i="3"/>
  <c r="H215" i="3"/>
  <c r="H216" i="3" s="1"/>
  <c r="O217" i="3"/>
  <c r="U217" i="3" s="1"/>
  <c r="V217" i="3" s="1"/>
  <c r="Q217" i="3"/>
  <c r="S217" i="3"/>
  <c r="D18" i="2"/>
  <c r="Y221" i="3"/>
  <c r="G18" i="2" s="1"/>
  <c r="O222" i="3"/>
  <c r="U222" i="3" s="1"/>
  <c r="Q222" i="3"/>
  <c r="Q221" i="3" s="1"/>
  <c r="S222" i="3"/>
  <c r="S221" i="3" s="1"/>
  <c r="Y226" i="3"/>
  <c r="G19" i="2" s="1"/>
  <c r="O227" i="3"/>
  <c r="Q227" i="3"/>
  <c r="Q226" i="3" s="1"/>
  <c r="D19" i="2" s="1"/>
  <c r="S227" i="3"/>
  <c r="S226" i="3" s="1"/>
  <c r="Y233" i="3"/>
  <c r="G21" i="2" s="1"/>
  <c r="O234" i="3"/>
  <c r="Q234" i="3"/>
  <c r="S234" i="3"/>
  <c r="S233" i="3" s="1"/>
  <c r="U234" i="3"/>
  <c r="H237" i="3"/>
  <c r="H238" i="3"/>
  <c r="O239" i="3"/>
  <c r="U239" i="3" s="1"/>
  <c r="Q239" i="3"/>
  <c r="S239" i="3"/>
  <c r="H242" i="3"/>
  <c r="H243" i="3" s="1"/>
  <c r="H244" i="3" s="1"/>
  <c r="O245" i="3"/>
  <c r="U245" i="3" s="1"/>
  <c r="V245" i="3" s="1"/>
  <c r="Q245" i="3"/>
  <c r="Q233" i="3" s="1"/>
  <c r="D21" i="2" s="1"/>
  <c r="S245" i="3"/>
  <c r="Y249" i="3"/>
  <c r="G22" i="2"/>
  <c r="O250" i="3"/>
  <c r="Q250" i="3"/>
  <c r="Q249" i="3" s="1"/>
  <c r="D22" i="2" s="1"/>
  <c r="S250" i="3"/>
  <c r="H253" i="3"/>
  <c r="H254" i="3"/>
  <c r="H255" i="3" s="1"/>
  <c r="H256" i="3" s="1"/>
  <c r="H257" i="3" s="1"/>
  <c r="H258" i="3" s="1"/>
  <c r="H259" i="3" s="1"/>
  <c r="O260" i="3"/>
  <c r="U260" i="3" s="1"/>
  <c r="V260" i="3" s="1"/>
  <c r="Q260" i="3"/>
  <c r="S260" i="3"/>
  <c r="H263" i="3"/>
  <c r="H264" i="3" s="1"/>
  <c r="O265" i="3"/>
  <c r="U265" i="3"/>
  <c r="V265" i="3" s="1"/>
  <c r="Q265" i="3"/>
  <c r="S265" i="3"/>
  <c r="H268" i="3"/>
  <c r="H269" i="3" s="1"/>
  <c r="O270" i="3"/>
  <c r="U270" i="3" s="1"/>
  <c r="V270" i="3" s="1"/>
  <c r="Q270" i="3"/>
  <c r="S270" i="3"/>
  <c r="H273" i="3"/>
  <c r="H274" i="3"/>
  <c r="O275" i="3"/>
  <c r="U275" i="3" s="1"/>
  <c r="V275" i="3" s="1"/>
  <c r="Q275" i="3"/>
  <c r="S275" i="3"/>
  <c r="H278" i="3"/>
  <c r="O279" i="3"/>
  <c r="U279" i="3" s="1"/>
  <c r="V279" i="3" s="1"/>
  <c r="Q279" i="3"/>
  <c r="S279" i="3"/>
  <c r="Y283" i="3"/>
  <c r="O284" i="3"/>
  <c r="Q284" i="3"/>
  <c r="S284" i="3"/>
  <c r="U284" i="3"/>
  <c r="V284" i="3" s="1"/>
  <c r="H287" i="3"/>
  <c r="H288" i="3"/>
  <c r="H289" i="3" s="1"/>
  <c r="H290" i="3" s="1"/>
  <c r="H291" i="3" s="1"/>
  <c r="H292" i="3" s="1"/>
  <c r="O293" i="3"/>
  <c r="Q293" i="3"/>
  <c r="S293" i="3"/>
  <c r="H296" i="3"/>
  <c r="O297" i="3"/>
  <c r="U297" i="3"/>
  <c r="V297" i="3" s="1"/>
  <c r="Q297" i="3"/>
  <c r="S297" i="3"/>
  <c r="O300" i="3"/>
  <c r="U300" i="3" s="1"/>
  <c r="V300" i="3" s="1"/>
  <c r="Q300" i="3"/>
  <c r="S300" i="3"/>
  <c r="Y304" i="3"/>
  <c r="G24" i="2" s="1"/>
  <c r="O305" i="3"/>
  <c r="U305" i="3" s="1"/>
  <c r="Q305" i="3"/>
  <c r="S305" i="3"/>
  <c r="H308" i="3"/>
  <c r="H309" i="3" s="1"/>
  <c r="O310" i="3"/>
  <c r="U310" i="3" s="1"/>
  <c r="V310" i="3" s="1"/>
  <c r="Q310" i="3"/>
  <c r="Q304" i="3" s="1"/>
  <c r="D24" i="2" s="1"/>
  <c r="S310" i="3"/>
  <c r="S304" i="3" s="1"/>
  <c r="H313" i="3"/>
  <c r="H314" i="3" s="1"/>
  <c r="H315" i="3"/>
  <c r="H316" i="3"/>
  <c r="O317" i="3"/>
  <c r="U317" i="3" s="1"/>
  <c r="V317" i="3" s="1"/>
  <c r="Q317" i="3"/>
  <c r="S317" i="3"/>
  <c r="Y321" i="3"/>
  <c r="G25" i="2" s="1"/>
  <c r="O322" i="3"/>
  <c r="U322" i="3" s="1"/>
  <c r="V322" i="3" s="1"/>
  <c r="Q322" i="3"/>
  <c r="S322" i="3"/>
  <c r="O325" i="3"/>
  <c r="U325" i="3" s="1"/>
  <c r="V325" i="3"/>
  <c r="Q325" i="3"/>
  <c r="S325" i="3"/>
  <c r="H328" i="3"/>
  <c r="H329" i="3"/>
  <c r="O330" i="3"/>
  <c r="U330" i="3" s="1"/>
  <c r="V330" i="3" s="1"/>
  <c r="Q330" i="3"/>
  <c r="S330" i="3"/>
  <c r="O333" i="3"/>
  <c r="U333" i="3" s="1"/>
  <c r="V333" i="3" s="1"/>
  <c r="Q333" i="3"/>
  <c r="S333" i="3"/>
  <c r="O336" i="3"/>
  <c r="U336" i="3" s="1"/>
  <c r="V336" i="3" s="1"/>
  <c r="Q336" i="3"/>
  <c r="S336" i="3"/>
  <c r="H339" i="3"/>
  <c r="H340" i="3" s="1"/>
  <c r="O341" i="3"/>
  <c r="U341" i="3" s="1"/>
  <c r="V341" i="3" s="1"/>
  <c r="Q341" i="3"/>
  <c r="S341" i="3"/>
  <c r="Y345" i="3"/>
  <c r="G26" i="2"/>
  <c r="O346" i="3"/>
  <c r="U346" i="3" s="1"/>
  <c r="V346" i="3" s="1"/>
  <c r="Q346" i="3"/>
  <c r="S346" i="3"/>
  <c r="H349" i="3"/>
  <c r="H350" i="3"/>
  <c r="O351" i="3"/>
  <c r="U351" i="3" s="1"/>
  <c r="V351" i="3" s="1"/>
  <c r="Q351" i="3"/>
  <c r="S351" i="3"/>
  <c r="H354" i="3"/>
  <c r="H355" i="3" s="1"/>
  <c r="O356" i="3"/>
  <c r="U356" i="3" s="1"/>
  <c r="V356" i="3" s="1"/>
  <c r="Q356" i="3"/>
  <c r="S356" i="3"/>
  <c r="H359" i="3"/>
  <c r="H360" i="3" s="1"/>
  <c r="H361" i="3" s="1"/>
  <c r="Y363" i="3"/>
  <c r="G27" i="2" s="1"/>
  <c r="O364" i="3"/>
  <c r="U364" i="3" s="1"/>
  <c r="Q364" i="3"/>
  <c r="Q363" i="3" s="1"/>
  <c r="D27" i="2" s="1"/>
  <c r="S364" i="3"/>
  <c r="H367" i="3"/>
  <c r="H368" i="3"/>
  <c r="O369" i="3"/>
  <c r="U369" i="3" s="1"/>
  <c r="V369" i="3" s="1"/>
  <c r="Q369" i="3"/>
  <c r="S369" i="3"/>
  <c r="S363" i="3"/>
  <c r="H372" i="3"/>
  <c r="H373" i="3"/>
  <c r="Y375" i="3"/>
  <c r="G28" i="2" s="1"/>
  <c r="O376" i="3"/>
  <c r="Q376" i="3"/>
  <c r="Q375" i="3" s="1"/>
  <c r="D28" i="2" s="1"/>
  <c r="S376" i="3"/>
  <c r="S375" i="3" s="1"/>
  <c r="H379" i="3"/>
  <c r="H380" i="3"/>
  <c r="Y382" i="3"/>
  <c r="G29" i="2" s="1"/>
  <c r="O383" i="3"/>
  <c r="U383" i="3"/>
  <c r="V383" i="3" s="1"/>
  <c r="Q383" i="3"/>
  <c r="S383" i="3"/>
  <c r="O386" i="3"/>
  <c r="U386" i="3" s="1"/>
  <c r="V386" i="3" s="1"/>
  <c r="Q386" i="3"/>
  <c r="S386" i="3"/>
  <c r="H389" i="3"/>
  <c r="H390" i="3" s="1"/>
  <c r="O391" i="3"/>
  <c r="U391" i="3" s="1"/>
  <c r="V391" i="3"/>
  <c r="Q391" i="3"/>
  <c r="S391" i="3"/>
  <c r="H394" i="3"/>
  <c r="H395" i="3"/>
  <c r="H396" i="3" s="1"/>
  <c r="O397" i="3"/>
  <c r="U397" i="3" s="1"/>
  <c r="V397" i="3" s="1"/>
  <c r="Q397" i="3"/>
  <c r="S397" i="3"/>
  <c r="Y401" i="3"/>
  <c r="G30" i="2"/>
  <c r="O402" i="3"/>
  <c r="O401" i="3" s="1"/>
  <c r="C30" i="2" s="1"/>
  <c r="Q402" i="3"/>
  <c r="Q401" i="3" s="1"/>
  <c r="D30" i="2" s="1"/>
  <c r="S402" i="3"/>
  <c r="S401" i="3" s="1"/>
  <c r="Y406" i="3"/>
  <c r="G31" i="2"/>
  <c r="O407" i="3"/>
  <c r="Q407" i="3"/>
  <c r="S407" i="3"/>
  <c r="O410" i="3"/>
  <c r="U410" i="3" s="1"/>
  <c r="V410" i="3" s="1"/>
  <c r="Q410" i="3"/>
  <c r="S410" i="3"/>
  <c r="H413" i="3"/>
  <c r="H414" i="3"/>
  <c r="O415" i="3"/>
  <c r="U415" i="3" s="1"/>
  <c r="V415" i="3" s="1"/>
  <c r="Q415" i="3"/>
  <c r="S415" i="3"/>
  <c r="O418" i="3"/>
  <c r="U418" i="3" s="1"/>
  <c r="V418" i="3" s="1"/>
  <c r="Q418" i="3"/>
  <c r="S418" i="3"/>
  <c r="H421" i="3"/>
  <c r="H422" i="3" s="1"/>
  <c r="O423" i="3"/>
  <c r="U423" i="3" s="1"/>
  <c r="V423" i="3" s="1"/>
  <c r="Q423" i="3"/>
  <c r="S423" i="3"/>
  <c r="O426" i="3"/>
  <c r="Q426" i="3"/>
  <c r="S426" i="3"/>
  <c r="U426" i="3"/>
  <c r="V426" i="3" s="1"/>
  <c r="H429" i="3"/>
  <c r="H430" i="3"/>
  <c r="O431" i="3"/>
  <c r="U431" i="3" s="1"/>
  <c r="V431" i="3" s="1"/>
  <c r="Q431" i="3"/>
  <c r="Q406" i="3" s="1"/>
  <c r="D31" i="2" s="1"/>
  <c r="S431" i="3"/>
  <c r="Y435" i="3"/>
  <c r="G32" i="2" s="1"/>
  <c r="O436" i="3"/>
  <c r="Q436" i="3"/>
  <c r="Q435" i="3" s="1"/>
  <c r="D32" i="2" s="1"/>
  <c r="S436" i="3"/>
  <c r="S435" i="3" s="1"/>
  <c r="Y440" i="3"/>
  <c r="G33" i="2" s="1"/>
  <c r="O441" i="3"/>
  <c r="U441" i="3" s="1"/>
  <c r="Q441" i="3"/>
  <c r="Q440" i="3"/>
  <c r="D33" i="2" s="1"/>
  <c r="S441" i="3"/>
  <c r="S440" i="3" s="1"/>
  <c r="O304" i="3"/>
  <c r="C24" i="2" s="1"/>
  <c r="U250" i="3"/>
  <c r="V305" i="3"/>
  <c r="V234" i="3"/>
  <c r="O440" i="3"/>
  <c r="C33" i="2" s="1"/>
  <c r="U105" i="3"/>
  <c r="V105" i="3" s="1"/>
  <c r="U195" i="3"/>
  <c r="V195" i="3" s="1"/>
  <c r="O194" i="3"/>
  <c r="C17" i="2" s="1"/>
  <c r="U151" i="3"/>
  <c r="V151" i="3"/>
  <c r="V92" i="3"/>
  <c r="O16" i="3"/>
  <c r="C7" i="2" s="1"/>
  <c r="Q6" i="3"/>
  <c r="D6" i="2" s="1"/>
  <c r="U16" i="3" l="1"/>
  <c r="E7" i="2" s="1"/>
  <c r="V17" i="3"/>
  <c r="V16" i="3" s="1"/>
  <c r="F7" i="2" s="1"/>
  <c r="V222" i="3"/>
  <c r="V221" i="3" s="1"/>
  <c r="F18" i="2" s="1"/>
  <c r="U221" i="3"/>
  <c r="E18" i="2" s="1"/>
  <c r="V147" i="3"/>
  <c r="U146" i="3"/>
  <c r="E13" i="2" s="1"/>
  <c r="U440" i="3"/>
  <c r="E33" i="2" s="1"/>
  <c r="V441" i="3"/>
  <c r="V440" i="3" s="1"/>
  <c r="F33" i="2" s="1"/>
  <c r="U249" i="3"/>
  <c r="E22" i="2" s="1"/>
  <c r="Y5" i="3"/>
  <c r="G5" i="2" s="1"/>
  <c r="O146" i="3"/>
  <c r="C13" i="2" s="1"/>
  <c r="O221" i="3"/>
  <c r="C18" i="2" s="1"/>
  <c r="V382" i="3"/>
  <c r="F29" i="2" s="1"/>
  <c r="O77" i="3"/>
  <c r="C9" i="2" s="1"/>
  <c r="U194" i="3"/>
  <c r="E17" i="2" s="1"/>
  <c r="O6" i="3"/>
  <c r="C6" i="2" s="1"/>
  <c r="O91" i="3"/>
  <c r="C10" i="2" s="1"/>
  <c r="S406" i="3"/>
  <c r="Q283" i="3"/>
  <c r="D23" i="2" s="1"/>
  <c r="S128" i="3"/>
  <c r="U104" i="3"/>
  <c r="E11" i="2" s="1"/>
  <c r="U78" i="3"/>
  <c r="S6" i="3"/>
  <c r="Q16" i="3"/>
  <c r="D7" i="2" s="1"/>
  <c r="Q321" i="3"/>
  <c r="D25" i="2" s="1"/>
  <c r="S16" i="3"/>
  <c r="V146" i="3"/>
  <c r="F13" i="2" s="1"/>
  <c r="U382" i="3"/>
  <c r="E29" i="2" s="1"/>
  <c r="Q128" i="3"/>
  <c r="D12" i="2" s="1"/>
  <c r="S104" i="3"/>
  <c r="V345" i="3"/>
  <c r="F26" i="2" s="1"/>
  <c r="S321" i="3"/>
  <c r="O321" i="3"/>
  <c r="C25" i="2" s="1"/>
  <c r="G23" i="2"/>
  <c r="Y232" i="3"/>
  <c r="G20" i="2" s="1"/>
  <c r="O249" i="3"/>
  <c r="C22" i="2" s="1"/>
  <c r="V165" i="3"/>
  <c r="V164" i="3" s="1"/>
  <c r="F15" i="2" s="1"/>
  <c r="U164" i="3"/>
  <c r="E15" i="2" s="1"/>
  <c r="V116" i="3"/>
  <c r="V104" i="3" s="1"/>
  <c r="F11" i="2" s="1"/>
  <c r="V194" i="3"/>
  <c r="F17" i="2" s="1"/>
  <c r="O233" i="3"/>
  <c r="V304" i="3"/>
  <c r="F24" i="2" s="1"/>
  <c r="U407" i="3"/>
  <c r="O406" i="3"/>
  <c r="C31" i="2" s="1"/>
  <c r="V321" i="3"/>
  <c r="F25" i="2" s="1"/>
  <c r="U293" i="3"/>
  <c r="O283" i="3"/>
  <c r="C23" i="2" s="1"/>
  <c r="S283" i="3"/>
  <c r="S249" i="3"/>
  <c r="O226" i="3"/>
  <c r="C19" i="2" s="1"/>
  <c r="U227" i="3"/>
  <c r="S194" i="3"/>
  <c r="S146" i="3"/>
  <c r="Q104" i="3"/>
  <c r="D11" i="2" s="1"/>
  <c r="U91" i="3"/>
  <c r="E10" i="2" s="1"/>
  <c r="V7" i="3"/>
  <c r="V6" i="3" s="1"/>
  <c r="U6" i="3"/>
  <c r="V364" i="3"/>
  <c r="V363" i="3" s="1"/>
  <c r="F27" i="2" s="1"/>
  <c r="U363" i="3"/>
  <c r="E27" i="2" s="1"/>
  <c r="O164" i="3"/>
  <c r="C15" i="2" s="1"/>
  <c r="V134" i="3"/>
  <c r="V128" i="3" s="1"/>
  <c r="F12" i="2" s="1"/>
  <c r="U128" i="3"/>
  <c r="E12" i="2" s="1"/>
  <c r="V250" i="3"/>
  <c r="V249" i="3" s="1"/>
  <c r="F22" i="2" s="1"/>
  <c r="O104" i="3"/>
  <c r="C11" i="2" s="1"/>
  <c r="O435" i="3"/>
  <c r="C32" i="2" s="1"/>
  <c r="U436" i="3"/>
  <c r="Q382" i="3"/>
  <c r="D29" i="2" s="1"/>
  <c r="O363" i="3"/>
  <c r="C27" i="2" s="1"/>
  <c r="U304" i="3"/>
  <c r="E24" i="2" s="1"/>
  <c r="V239" i="3"/>
  <c r="V233" i="3" s="1"/>
  <c r="U233" i="3"/>
  <c r="Q194" i="3"/>
  <c r="D17" i="2" s="1"/>
  <c r="O128" i="3"/>
  <c r="C12" i="2" s="1"/>
  <c r="A20" i="1"/>
  <c r="A4" i="1" a="1"/>
  <c r="A4" i="1" s="1"/>
  <c r="A21" i="1" s="1"/>
  <c r="U55" i="3"/>
  <c r="O54" i="3"/>
  <c r="O382" i="3"/>
  <c r="C29" i="2" s="1"/>
  <c r="U345" i="3"/>
  <c r="E26" i="2" s="1"/>
  <c r="O375" i="3"/>
  <c r="C28" i="2" s="1"/>
  <c r="U376" i="3"/>
  <c r="U189" i="3"/>
  <c r="E16" i="2" s="1"/>
  <c r="O345" i="3"/>
  <c r="C26" i="2" s="1"/>
  <c r="Q345" i="3"/>
  <c r="D26" i="2" s="1"/>
  <c r="A3" i="2" a="1"/>
  <c r="A3" i="2" s="1"/>
  <c r="A37" i="2" s="1"/>
  <c r="U321" i="3"/>
  <c r="E25" i="2" s="1"/>
  <c r="U402" i="3"/>
  <c r="Q164" i="3"/>
  <c r="D15" i="2" s="1"/>
  <c r="O157" i="3"/>
  <c r="C14" i="2" s="1"/>
  <c r="Q91" i="3"/>
  <c r="D10" i="2" s="1"/>
  <c r="S77" i="3"/>
  <c r="S5" i="3" s="1"/>
  <c r="S382" i="3"/>
  <c r="S345" i="3"/>
  <c r="Q232" i="3" l="1"/>
  <c r="D20" i="2" s="1"/>
  <c r="V78" i="3"/>
  <c r="V77" i="3" s="1"/>
  <c r="F9" i="2" s="1"/>
  <c r="U77" i="3"/>
  <c r="E9" i="2" s="1"/>
  <c r="F21" i="2"/>
  <c r="D21" i="1"/>
  <c r="E21" i="1"/>
  <c r="F6" i="2"/>
  <c r="D20" i="1"/>
  <c r="E20" i="1"/>
  <c r="E19" i="1" s="1"/>
  <c r="E21" i="2"/>
  <c r="V227" i="3"/>
  <c r="V226" i="3" s="1"/>
  <c r="F19" i="2" s="1"/>
  <c r="U226" i="3"/>
  <c r="E19" i="2" s="1"/>
  <c r="U406" i="3"/>
  <c r="E31" i="2" s="1"/>
  <c r="V407" i="3"/>
  <c r="V406" i="3" s="1"/>
  <c r="F31" i="2" s="1"/>
  <c r="Q5" i="3"/>
  <c r="D5" i="2" s="1"/>
  <c r="A4" i="2" a="1"/>
  <c r="A4" i="2" s="1"/>
  <c r="A38" i="2" s="1"/>
  <c r="A35" i="2" s="1"/>
  <c r="B37" i="2"/>
  <c r="C37" i="2"/>
  <c r="U375" i="3"/>
  <c r="E28" i="2" s="1"/>
  <c r="V376" i="3"/>
  <c r="V375" i="3" s="1"/>
  <c r="F28" i="2" s="1"/>
  <c r="C8" i="2"/>
  <c r="O5" i="3"/>
  <c r="C5" i="2" s="1"/>
  <c r="U435" i="3"/>
  <c r="E32" i="2" s="1"/>
  <c r="V436" i="3"/>
  <c r="V435" i="3" s="1"/>
  <c r="F32" i="2" s="1"/>
  <c r="V293" i="3"/>
  <c r="V283" i="3" s="1"/>
  <c r="F23" i="2" s="1"/>
  <c r="U283" i="3"/>
  <c r="E23" i="2" s="1"/>
  <c r="V402" i="3"/>
  <c r="V401" i="3" s="1"/>
  <c r="F30" i="2" s="1"/>
  <c r="U401" i="3"/>
  <c r="E30" i="2" s="1"/>
  <c r="U54" i="3"/>
  <c r="E8" i="2" s="1"/>
  <c r="V55" i="3"/>
  <c r="V54" i="3" s="1"/>
  <c r="F8" i="2" s="1"/>
  <c r="U5" i="3"/>
  <c r="E5" i="2" s="1"/>
  <c r="E6" i="2"/>
  <c r="S232" i="3"/>
  <c r="O232" i="3"/>
  <c r="C20" i="2" s="1"/>
  <c r="C21" i="2"/>
  <c r="C35" i="2" l="1"/>
  <c r="E18" i="1"/>
  <c r="E22" i="1" s="1"/>
  <c r="U232" i="3"/>
  <c r="E20" i="2" s="1"/>
  <c r="V232" i="3"/>
  <c r="F20" i="2" s="1"/>
  <c r="B38" i="2"/>
  <c r="C38" i="2"/>
  <c r="C36" i="2" s="1"/>
  <c r="V5" i="3"/>
  <c r="F5" i="2" s="1"/>
  <c r="C39" i="2" l="1"/>
</calcChain>
</file>

<file path=xl/sharedStrings.xml><?xml version="1.0" encoding="utf-8"?>
<sst xmlns="http://schemas.openxmlformats.org/spreadsheetml/2006/main" count="803" uniqueCount="280">
  <si>
    <t>%</t>
  </si>
  <si>
    <t>,</t>
  </si>
  <si>
    <t>B</t>
  </si>
  <si>
    <t>H</t>
  </si>
  <si>
    <t>_</t>
  </si>
  <si>
    <t>m</t>
  </si>
  <si>
    <t>t</t>
  </si>
  <si>
    <t>07</t>
  </si>
  <si>
    <t>MJ</t>
  </si>
  <si>
    <t>ON</t>
  </si>
  <si>
    <t>SP</t>
  </si>
  <si>
    <t>m2</t>
  </si>
  <si>
    <t>m3</t>
  </si>
  <si>
    <t>1,5</t>
  </si>
  <si>
    <t>DPH</t>
  </si>
  <si>
    <t>Kód</t>
  </si>
  <si>
    <t>Rok</t>
  </si>
  <si>
    <t>Typ</t>
  </si>
  <si>
    <t>kus</t>
  </si>
  <si>
    <t>Kč</t>
  </si>
  <si>
    <t>2,68</t>
  </si>
  <si>
    <t>3,20</t>
  </si>
  <si>
    <t>Cena</t>
  </si>
  <si>
    <t>SO01</t>
  </si>
  <si>
    <t>SO02</t>
  </si>
  <si>
    <t>soub</t>
  </si>
  <si>
    <t>Jméno</t>
  </si>
  <si>
    <t>Název</t>
  </si>
  <si>
    <t>Popis</t>
  </si>
  <si>
    <t>Výraz</t>
  </si>
  <si>
    <t>Suť</t>
  </si>
  <si>
    <t>720,57</t>
  </si>
  <si>
    <t>763001</t>
  </si>
  <si>
    <t>Adresa</t>
  </si>
  <si>
    <t>Figura</t>
  </si>
  <si>
    <t>6,557*2</t>
  </si>
  <si>
    <t>6,557*4</t>
  </si>
  <si>
    <t>6,557*9</t>
  </si>
  <si>
    <t>774,053</t>
  </si>
  <si>
    <t>Datum :</t>
  </si>
  <si>
    <t>Hodnota</t>
  </si>
  <si>
    <t>Jméno :</t>
  </si>
  <si>
    <t>Podpis:</t>
  </si>
  <si>
    <t>Telefon</t>
  </si>
  <si>
    <t>Zakázka</t>
  </si>
  <si>
    <t>Ztratné</t>
  </si>
  <si>
    <t>Poř.</t>
  </si>
  <si>
    <t>13,031*4</t>
  </si>
  <si>
    <t>13,031*9</t>
  </si>
  <si>
    <t>58384651</t>
  </si>
  <si>
    <t>Hmotnost</t>
  </si>
  <si>
    <t>M21-0001</t>
  </si>
  <si>
    <t>Podpis :</t>
  </si>
  <si>
    <t>Zakázka:</t>
  </si>
  <si>
    <t>340239235</t>
  </si>
  <si>
    <t>597813712</t>
  </si>
  <si>
    <t>610991111</t>
  </si>
  <si>
    <t>612142001</t>
  </si>
  <si>
    <t>612311131</t>
  </si>
  <si>
    <t>612325121</t>
  </si>
  <si>
    <t>612325421</t>
  </si>
  <si>
    <t>612631001</t>
  </si>
  <si>
    <t>631311121</t>
  </si>
  <si>
    <t>766411811</t>
  </si>
  <si>
    <t>766411822</t>
  </si>
  <si>
    <t>766825821</t>
  </si>
  <si>
    <t>767161850</t>
  </si>
  <si>
    <t>771553911</t>
  </si>
  <si>
    <t>781479194</t>
  </si>
  <si>
    <t>783806805</t>
  </si>
  <si>
    <t>949101112</t>
  </si>
  <si>
    <t>952901111</t>
  </si>
  <si>
    <t>962032230</t>
  </si>
  <si>
    <t>974082212</t>
  </si>
  <si>
    <t>977151111</t>
  </si>
  <si>
    <t>978013121</t>
  </si>
  <si>
    <t>979082111</t>
  </si>
  <si>
    <t>979082121</t>
  </si>
  <si>
    <t>979098231</t>
  </si>
  <si>
    <t>997013501</t>
  </si>
  <si>
    <t>997013509</t>
  </si>
  <si>
    <t>998017003</t>
  </si>
  <si>
    <t>998766203</t>
  </si>
  <si>
    <t>998771203</t>
  </si>
  <si>
    <t>998781203</t>
  </si>
  <si>
    <t>Sazba DPH</t>
  </si>
  <si>
    <t>Typ Firmy</t>
  </si>
  <si>
    <t>Počet</t>
  </si>
  <si>
    <t xml:space="preserve">3,2*1,05	
</t>
  </si>
  <si>
    <t>784: Malby</t>
  </si>
  <si>
    <t>Cena s DPH</t>
  </si>
  <si>
    <t>Jedn. cena</t>
  </si>
  <si>
    <t>M21-0001.a</t>
  </si>
  <si>
    <t>Poznámka :</t>
  </si>
  <si>
    <t xml:space="preserve">2,68*1,05	
</t>
  </si>
  <si>
    <t>Plný popis:</t>
  </si>
  <si>
    <t>Popis verze</t>
  </si>
  <si>
    <t>Výměra</t>
  </si>
  <si>
    <t>342267112RT2</t>
  </si>
  <si>
    <t>767130061RAA</t>
  </si>
  <si>
    <t>781101210RT1</t>
  </si>
  <si>
    <t>781475112RT1</t>
  </si>
  <si>
    <t>781479711R00</t>
  </si>
  <si>
    <t>783324340R00</t>
  </si>
  <si>
    <t>783950010RAB</t>
  </si>
  <si>
    <t>784191201R00</t>
  </si>
  <si>
    <t>784195412R00</t>
  </si>
  <si>
    <t>979011211R00</t>
  </si>
  <si>
    <t>979011219R00</t>
  </si>
  <si>
    <t>Jedn. hmotn.</t>
  </si>
  <si>
    <t>REKAPITULACE</t>
  </si>
  <si>
    <t>3,NP;  307,48</t>
  </si>
  <si>
    <t>Cen. soustava</t>
  </si>
  <si>
    <t>Popis objektu</t>
  </si>
  <si>
    <t>4.NP;  303,575</t>
  </si>
  <si>
    <t xml:space="preserve">95,5032+5,38	
</t>
  </si>
  <si>
    <t>Datum zahájení</t>
  </si>
  <si>
    <t>Za objednatele</t>
  </si>
  <si>
    <t>Za zhotovitele</t>
  </si>
  <si>
    <t>(175+1950-35)/2</t>
  </si>
  <si>
    <t xml:space="preserve">140,2336+4,81	
</t>
  </si>
  <si>
    <t>Kontaktní osoba</t>
  </si>
  <si>
    <t>Význam (funkce)</t>
  </si>
  <si>
    <t xml:space="preserve">výklenek;4,81	
</t>
  </si>
  <si>
    <t>Komentář</t>
  </si>
  <si>
    <t>Celkem (bez DPH)</t>
  </si>
  <si>
    <t xml:space="preserve">výklenek; 5,38	
</t>
  </si>
  <si>
    <t>Jedn. suť</t>
  </si>
  <si>
    <t>Zatřídění</t>
  </si>
  <si>
    <t>##T2##PRO_ITEM_catID</t>
  </si>
  <si>
    <t>(2,72-1,6)*0,30*0,10</t>
  </si>
  <si>
    <t>0,70*4+0,60*2+0,35*3</t>
  </si>
  <si>
    <t>M21: Elektroinstalace</t>
  </si>
  <si>
    <t xml:space="preserve">výklenek-výtah; 3,2	
</t>
  </si>
  <si>
    <t xml:space="preserve">výklenek-výtah;2,68	
</t>
  </si>
  <si>
    <t>783: Nátěry</t>
  </si>
  <si>
    <t>##T2##PRO_ITEM_iteCode</t>
  </si>
  <si>
    <t>##T2##PRO_ITEM_szvCode</t>
  </si>
  <si>
    <t>##T2##PRO_ITEM_tevCode</t>
  </si>
  <si>
    <t xml:space="preserve">0,6*(1,25*8+2,4*8*2)	
</t>
  </si>
  <si>
    <t xml:space="preserve">0,6*(1,25*9+2,4*9*2)	
</t>
  </si>
  <si>
    <t>781: Obklady keramické</t>
  </si>
  <si>
    <t>Kód stavebního objektu</t>
  </si>
  <si>
    <t>##T2##N_Catalog_catGUID</t>
  </si>
  <si>
    <t>(2,72*4,45-1,6*2,2)*0,30</t>
  </si>
  <si>
    <t>2 madla nad sebou; 21,985</t>
  </si>
  <si>
    <t>2 madla nad sebou; 28,066</t>
  </si>
  <si>
    <t>Číslo zakázky</t>
  </si>
  <si>
    <t>Kód zatřídění</t>
  </si>
  <si>
    <t>Počet položek</t>
  </si>
  <si>
    <t>SO01 Stavební úpravy 3. NP</t>
  </si>
  <si>
    <t>SO02 Stavební úpravy 4. NP</t>
  </si>
  <si>
    <t>Komentář verze</t>
  </si>
  <si>
    <t>Předběžná cena</t>
  </si>
  <si>
    <t xml:space="preserve">výklenek; 2,35*2,0-1,2*2,1	
</t>
  </si>
  <si>
    <t>Datum dokončení</t>
  </si>
  <si>
    <t>Demontáž vitrín</t>
  </si>
  <si>
    <t>Výměra bez ztr.</t>
  </si>
  <si>
    <t xml:space="preserve">160+2,0*(7,994+7,9*4+7,94*2)	
</t>
  </si>
  <si>
    <t xml:space="preserve">výklenek;  1,98*2,35-1,2*2,1	
</t>
  </si>
  <si>
    <t>Předěl na chodbě</t>
  </si>
  <si>
    <t>3: Svislé a kompletní konstrukce</t>
  </si>
  <si>
    <t>SO01: SO01 Stavební úpravy 3. NP</t>
  </si>
  <si>
    <t>SO02: SO02 Stavební úpravy 4. NP</t>
  </si>
  <si>
    <t xml:space="preserve">2,6*(1,676+3,03+4,605+3,86+0,9*2)	
</t>
  </si>
  <si>
    <t>Celkem (včetně DPH)</t>
  </si>
  <si>
    <t>Krycí list rozpočtu</t>
  </si>
  <si>
    <t>Zařízení staveniště</t>
  </si>
  <si>
    <t>Malba tekutá Primalex Polar, bílá, 2 x</t>
  </si>
  <si>
    <t>Penetrace podkladu hloubková Primalex 1x</t>
  </si>
  <si>
    <t xml:space="preserve">stoupačky ÚT; 3,8*2	
</t>
  </si>
  <si>
    <t>Demontáž madel rovných</t>
  </si>
  <si>
    <t>Stěny učeben;  230,22/2</t>
  </si>
  <si>
    <t>Stěny učeben;  282,85/2</t>
  </si>
  <si>
    <t>4.NP bourání pozice č. 1</t>
  </si>
  <si>
    <t>3.NP bourání pozice č. 1,</t>
  </si>
  <si>
    <t xml:space="preserve">m.č.302, 311;111,6+48,4	
</t>
  </si>
  <si>
    <t xml:space="preserve">0,425*(0,455+1,326+1,398+1,989+2,064+2,054+1,467)	
</t>
  </si>
  <si>
    <t>61: Upravy povrchů vnitřní</t>
  </si>
  <si>
    <t>766: Konstrukce truhlářské</t>
  </si>
  <si>
    <t>767: Konstrukce zámečnické</t>
  </si>
  <si>
    <t xml:space="preserve">dveře výtahu; 1,2*2,35*2	
</t>
  </si>
  <si>
    <t>Bourání zdiva z cihel pálených na MV nebo MVC do 1 m3</t>
  </si>
  <si>
    <t>99: Staveništní přesun hmot</t>
  </si>
  <si>
    <t>94: Lešení a stavební výtahy</t>
  </si>
  <si>
    <t xml:space="preserve">m.č.402, 405; 21,45+148,70	
</t>
  </si>
  <si>
    <t xml:space="preserve">viz.výměra štuků; 720,5736	
</t>
  </si>
  <si>
    <t xml:space="preserve">viz.výměra štuků; 774,0526	
</t>
  </si>
  <si>
    <t>771: Podlahy z dlaždic a obklady</t>
  </si>
  <si>
    <t>VRN: Vedlejší rozpočtové náklady</t>
  </si>
  <si>
    <t xml:space="preserve">ocel.zárubně; 0,3*(0,8*2+2,0*4)	
</t>
  </si>
  <si>
    <t xml:space="preserve">170,15+2,0*(8,014+8*4+7,018+6,2+6,08+0,852+1,54+1,226+0,397+8,07)	
</t>
  </si>
  <si>
    <t xml:space="preserve">ocel.zárubně;  0,3*(0,8*3+2,0*6)	
</t>
  </si>
  <si>
    <t>Odstranění nátěrů z omítek opálením</t>
  </si>
  <si>
    <t>D96: Přesuny suti a vybouraných hmot</t>
  </si>
  <si>
    <t xml:space="preserve">stěny po odstranění nátěru; 55,098	
</t>
  </si>
  <si>
    <t xml:space="preserve"> 0,425*(1,199+1,11+1,74+1,21+1,62+1,67+0,63*2+1,58+1,64+1,58+0,38+0,66)
</t>
  </si>
  <si>
    <t xml:space="preserve">0,425*(0,68+0,7+0,67+0,41+1,011+0,635+1,267+1,913+1,023+0,5+1,883+1,843)
</t>
  </si>
  <si>
    <t>Obkládačka Color One - keramické pásky</t>
  </si>
  <si>
    <t xml:space="preserve">stěny po odstranění nátěru;  80,9040	
</t>
  </si>
  <si>
    <t>Elektroinstalace - viz příloha rozpočtu</t>
  </si>
  <si>
    <t>Stěny učeben;  0,5*(7,994+7,9*4+7,94*2)</t>
  </si>
  <si>
    <t>Podhled minerální, kazetový, desky s rovnou hranou 600/600 viditelný kovový rastr</t>
  </si>
  <si>
    <t>Klenba z SDK ve 4.NP nad dveřmi do výtahu</t>
  </si>
  <si>
    <t xml:space="preserve">stěny učeben;  4,15*(7,994+7,9*4+7,94*2)	
</t>
  </si>
  <si>
    <t>výměra z položky obklad keramický u výtahu</t>
  </si>
  <si>
    <t>0,928+1,745+1,685+1,755+1,705+1,555+0,65+0,64+0,51+0,455+1,356+1,427+1,989+2,064+2,054+1,467</t>
  </si>
  <si>
    <t xml:space="preserve">obklad stoupaček; 3,96*(0,5+0,2*2+0,55+0,2*2)	
</t>
  </si>
  <si>
    <t xml:space="preserve">radiátory 7ks, přívodní potrubí, stoupačky;54	
</t>
  </si>
  <si>
    <t>95: Dokončovací konstrukce na pozemních stavbách</t>
  </si>
  <si>
    <t xml:space="preserve">radiátory 7ks, přívodní potrubí, stoupačky; 54	
</t>
  </si>
  <si>
    <t>Doplnění klenby nad dveřmi výtahu ze sádrokartonu</t>
  </si>
  <si>
    <t>Deska dlažební, mramor leštěná formátovaná tl 3 cm</t>
  </si>
  <si>
    <t>Nátěr syntetický litin. radiátorů Z +2x + 2x email</t>
  </si>
  <si>
    <t>Odstranění nátěrů z omítek
  opálením s obroušením</t>
  </si>
  <si>
    <t>Přípl.k svislé dopr.suti za každé další NP nošením</t>
  </si>
  <si>
    <t>Příplatek k obkladu stěn keram.,za plochu do 10 m2</t>
  </si>
  <si>
    <t>Svislá doprava suti a vybour. hmot za 2.NP nošením</t>
  </si>
  <si>
    <t>Vysekání rýh pro vodiče v omítce MC stěn š do 30 mm</t>
  </si>
  <si>
    <t xml:space="preserve">olej.nátěr (linkrusta) pod dř.obkladem; 36,732*1,5	
</t>
  </si>
  <si>
    <t>Demontáž truhlářského obložení stěn podkladových roštů</t>
  </si>
  <si>
    <t xml:space="preserve">přípočet ostění a nadpraží;  0,45*(1,45*13+2,5*13*2)	
</t>
  </si>
  <si>
    <t>Oprava podlah z mramorových dlaždic lepených do 6 ks/m2</t>
  </si>
  <si>
    <t>Přesun hmot s omezením mechanizace pro budovy v do 24 m</t>
  </si>
  <si>
    <t xml:space="preserve">přípočet ostění a nadpraží; 0,45*(1,45*13+2,5*13*2)	
</t>
  </si>
  <si>
    <t>Penetrace podkladu pod obklady penetrační nátěr Primer G</t>
  </si>
  <si>
    <t>Potažení vnitřních stěn vápenným štukem tloušťky do 3 mm</t>
  </si>
  <si>
    <t xml:space="preserve">olej.nátěr (linkrusta) pod dř.obkladem; 140,2336/2,6*1,5	
</t>
  </si>
  <si>
    <t>Dle výkazu elektro - dopočet chybějících metrů - slaboproud</t>
  </si>
  <si>
    <t>Spárování spárovací maltou vnitřních pohledových ploch stěn</t>
  </si>
  <si>
    <t>Demontáž truhlářského obložení stěn z panelů plochy do 1,5 m2</t>
  </si>
  <si>
    <t>Vápenocementová štuková omítka rýh ve stěnách šířky do 150 mm</t>
  </si>
  <si>
    <t xml:space="preserve">odpočet oken a dveří;  -(1,45*2,5*13+1,25*2,4*8+0,8*1,97*3)	
</t>
  </si>
  <si>
    <t xml:space="preserve">odpočet oken a dveří; -(1,45*2,5*13+1,25*2,4*9+0,8*1,97*2)	
</t>
  </si>
  <si>
    <t>1,144+1,11+1,74+1,21+1,62+1,67+0,63*2+1,58+1,64+1,58+0,38+0,66+0,68+0,70+0,67+0,41+0,961+0,635+1,254+1,913+1,023+0,50+1,883+1,843</t>
  </si>
  <si>
    <t>Přesun hmot procentní pro obklady keramické v objektech v do 24 m</t>
  </si>
  <si>
    <t>Přesun hmot procentní pro podlahy z dlaždic v objektech v do 24 m</t>
  </si>
  <si>
    <t>Vnitrostaveništní vodorovná doprava suti a vybouraných hmot do 10 m</t>
  </si>
  <si>
    <t>Vyčištění budov bytové a občanské výstavby při výšce podlaží do 4 m</t>
  </si>
  <si>
    <t>Přesun hmot procentní pro konstrukce truhlářské v objektech v do 24 m</t>
  </si>
  <si>
    <t>Jádrové vrty diamantovými korunkami do D 35 mm do stavebních materiálů</t>
  </si>
  <si>
    <t>Poplatek za uložení stavebního směsného odpadu na skládce (skládkovné)</t>
  </si>
  <si>
    <t>Příplatek k odvozu suti a vybouraných hmot na skládku ZKD 1 km přes 1 km</t>
  </si>
  <si>
    <t>V učebnách;  0,5*(8,014+8,0*4+7,018+6,2+6,08+0,852+1,57+1,226+0,397+8,07)</t>
  </si>
  <si>
    <t>Oprava vnitřní vápenocementové štukové omítky stěn v rozsahu plochy do 10%</t>
  </si>
  <si>
    <t>Poplatek za uložení stavebního odpadu na skládce (skládkovné)
    směsného</t>
  </si>
  <si>
    <t xml:space="preserve">stěny učeben;3,96*(8,014+8*4+7,018+6,2+6,08+0,852+1,57+1,226+0,397+8,07)	
</t>
  </si>
  <si>
    <t xml:space="preserve">dřevěná madla; 0,425*(0,928+1,745+1,685+1,755+1,705+1,555+0,65+0,64+0,51)	
</t>
  </si>
  <si>
    <t>Příplatek k montáži obkladů vnitřních keramických hladkých za nerovný povrch</t>
  </si>
  <si>
    <t>Doplnění dosavadních mazanin betonem prostým plochy do 1 m2 tloušťky do 80 mm</t>
  </si>
  <si>
    <t>Odvoz suti a vybouraných hmot na skládku nebo meziskládku do 1 km se složením</t>
  </si>
  <si>
    <t>Potažení vnitřních stěn sklovláknitým pletivem vtlačeným do tenkovrstvé hmoty</t>
  </si>
  <si>
    <t>Vnitrostaveništní vodorovná doprava suti a vybouraných hmot ZKD 5 m přes 10 m</t>
  </si>
  <si>
    <t>Zazdívka otvorů pl do 4 m2 v příčkách nebo stěnách z příčkovek Ytong tl 150 mm</t>
  </si>
  <si>
    <t>Bourání zdiva nadzákladového z cihel nebo tvárnic 
  z cihel pálených nebo vápenopískových, na maltu
    vápennou nebo vápenocementovou, objemu
      do 1 m3</t>
  </si>
  <si>
    <t xml:space="preserve">chodby m.č.402,405; 3,8*(7,599+7,302+2,846+2,83*3+34,53*2+1,644+17,588+15,97)	
</t>
  </si>
  <si>
    <t>Obklad trámů sádrokartonem třístranný do 0,5/0,5 m desky protipožární tl. 12,5 mm</t>
  </si>
  <si>
    <t>Spárování vnitřních ploch pohledového zdiva 
  z cihel, spárovací maltou
    stěn</t>
  </si>
  <si>
    <t>Zakrývání vnitřních a vnějších výplní otvorů, předmětů a konstrukcí folií a páskou</t>
  </si>
  <si>
    <t xml:space="preserve">chodby m.č.302,311;  4,0*(18,13+1,579+29,88*2+12,38+3,86+0,66+0,64+16,517+2,7*4)	
</t>
  </si>
  <si>
    <t xml:space="preserve">obklad stoupaček;4,0*(0,6+0,2*2+0,4+2*0,2+0,5+2*0,2+0,6+2*0,2+0,4*2*0,2+0,4+2*0,2)	
</t>
  </si>
  <si>
    <t>Opravy podlah z dlaždic teracových 
  lepených, při velikosti dlaždic
    do 6 ks/ m2</t>
  </si>
  <si>
    <t>Otlučení (osekání) vnitřní vápenné nebo vápenocementové omítky stěn v rozsahu do 10 %</t>
  </si>
  <si>
    <t>Potažení vnitřních ploch štukem
  tloušťky do 3 mm
    svislých konstrukcí
      stěn</t>
  </si>
  <si>
    <t xml:space="preserve">obklad stěn z desek; 2,6*(2,403+9,218+3,687+1,035+6,06+2,301+2,235+3,725+4,368+1,7)	
</t>
  </si>
  <si>
    <t>Oprava nátěrů kovových konstrukcí syntet. lakem opálení, odmaštění, 1x krycí + 1x email</t>
  </si>
  <si>
    <t xml:space="preserve">obklad stěn z desek; 2,6*(2,665+12,265+2,59+8,972+2,636+1,89+4,185+0,536*2+0,635*2+1,42)	
</t>
  </si>
  <si>
    <t>Obklad vnitřní stěn keramický, do tmele, weber.for profiflex (lep),weber.color comfort (sp)</t>
  </si>
  <si>
    <t>Vápenocementová nebo vápenná omítka rýh 
  štuková
    ve stěnách, šířky rýhy
      do 150 mm</t>
  </si>
  <si>
    <t>Lešení pomocné pro objekty pozemních staveb s lešeňovou podlahou v do 3,5 m zatížení do 150 kg/m2</t>
  </si>
  <si>
    <t>Odvoz suti a vybouraných hmot na skládku nebo meziskládku 
  se složením, na vzdálenost
    do 1 km</t>
  </si>
  <si>
    <t>Doplnění dosavadních mazanin prostým betonem 
  s dodáním hmot, bez potěru, plochy jednotlivě
    do 1 m2 a tl.
      do 80 mm</t>
  </si>
  <si>
    <t>Potažení vnitřních ploch pletivem 
  v ploše nebo pruzích, na plném podkladu
    sklovláknitým
    vtlačením do tmelu
      stěn</t>
  </si>
  <si>
    <t>Lešení pomocné pracovní pro objekty pozemních staveb 
  pro zatížení do 150 kg/m2, o výšce lešeňové podlahy
    přes 1,9 do 3,5 m</t>
  </si>
  <si>
    <t>Odvoz suti a vybouraných hmot na skládku nebo meziskládku 
  se složením, na vzdálenost
    Příplatek k ceně
      za každý další i započatý 1 km přes 1 km</t>
  </si>
  <si>
    <t>Přesun hmot pro podlahy z dlaždic
  stanovený procentní sazbou (%) z ceny
    vodorovná dopravní vzdálenost do 50 m
    v objektech výšky
      přes 12 do 24 m</t>
  </si>
  <si>
    <t>Zazdívka otvorů v příčkách nebo stěnách 
  plochy přes 1 m2 do 4 m2
    příčkovkami hladkými pórobetonovými [YTONG], objemové hmotnosti
      500 kg/m3, tl. příčky 150 mm</t>
  </si>
  <si>
    <t>Přesun hmot pro budovy občanské výstavby, bydlení, výrobu a služby 
  s omezením mechanizace
    vodorovná dopravní vzdálenost do 100 m
    pro budovy s jakoukoliv nosnou konstrukcí výšky
      přes 12 do 24 m</t>
  </si>
  <si>
    <t>X Zakrývání výplní a obalení před znečištěním
  vnitřních i vnějších okenních a dveřních otvorů a obalení předmětů,
  konstrukcí nebo osazených dveřních zárubní
  před úpravami povrchu včetně pozdějšího odkrytí, prováděné
    folií a lepící páskou</t>
  </si>
  <si>
    <t>Stavební úpravy 3. a 4. NP Gymnázium Písek -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</si>
</sst>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0000_);[Red]\-\ #,##0.00000_);&quot;–&quot;??;_(@_)"/>
    <numFmt numFmtId="169" formatCode="_(#,##0.0_);[Red]\-\ #,##0.0_);&quot;–&quot;??;_(@_)"/>
    <numFmt numFmtId="170" formatCode="#"/>
  </numFmts>
  <fonts count="40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i/>
      <sz val="1"/>
      <color theme="0"/>
      <name val="Calibri"/>
      <family val="2"/>
      <charset val="238"/>
      <scheme val="minor"/>
    </font>
    <font>
      <b/>
      <sz val="18"/>
      <color theme="3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indexed="2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1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8"/>
      <color theme="1" tint="0.34998626667073579"/>
      <name val="Calibri"/>
      <family val="2"/>
      <charset val="238"/>
      <scheme val="minor"/>
    </font>
    <font>
      <sz val="8"/>
      <color indexed="17"/>
      <name val="Calibri"/>
      <family val="2"/>
      <charset val="238"/>
      <scheme val="minor"/>
    </font>
    <font>
      <b/>
      <sz val="8"/>
      <color theme="6" tint="-0.499984740745262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b/>
      <sz val="10"/>
      <color theme="5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5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5" tint="-0.499984740745262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b/>
      <sz val="10"/>
      <color indexed="56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54"/>
      <name val="Calibri"/>
      <family val="2"/>
      <charset val="238"/>
      <scheme val="minor"/>
    </font>
    <font>
      <b/>
      <sz val="10"/>
      <color rgb="FF000080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1" fillId="0" borderId="0"/>
  </cellStyleXfs>
  <cellXfs count="197">
    <xf numFmtId="0" fontId="0" fillId="0" borderId="0" xfId="0"/>
    <xf numFmtId="0" fontId="2" fillId="0" borderId="0" xfId="0" applyFont="1"/>
    <xf numFmtId="0" fontId="1" fillId="0" borderId="0" xfId="0" applyFont="1"/>
    <xf numFmtId="0" fontId="6" fillId="0" borderId="0" xfId="0" applyFont="1" applyAlignment="1">
      <alignment horizontal="center" vertical="center"/>
    </xf>
    <xf numFmtId="0" fontId="7" fillId="0" borderId="0" xfId="1" applyFont="1"/>
    <xf numFmtId="0" fontId="7" fillId="0" borderId="0" xfId="1" applyFont="1" applyBorder="1"/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164" fontId="6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center" vertical="center" wrapText="1"/>
    </xf>
    <xf numFmtId="165" fontId="6" fillId="0" borderId="0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Alignment="1" applyProtection="1">
      <alignment horizontal="center" vertical="center"/>
    </xf>
    <xf numFmtId="167" fontId="6" fillId="0" borderId="0" xfId="0" applyNumberFormat="1" applyFont="1" applyAlignment="1" applyProtection="1">
      <alignment horizontal="center" vertical="center"/>
    </xf>
    <xf numFmtId="168" fontId="6" fillId="0" borderId="0" xfId="0" applyNumberFormat="1" applyFont="1" applyAlignment="1" applyProtection="1">
      <alignment horizontal="center" vertical="center"/>
    </xf>
    <xf numFmtId="170" fontId="6" fillId="0" borderId="0" xfId="0" applyNumberFormat="1" applyFont="1" applyAlignment="1" applyProtection="1">
      <alignment horizontal="center" vertical="center"/>
    </xf>
    <xf numFmtId="0" fontId="8" fillId="0" borderId="0" xfId="0" applyFont="1"/>
    <xf numFmtId="49" fontId="9" fillId="0" borderId="0" xfId="0" applyNumberFormat="1" applyFont="1" applyAlignment="1"/>
    <xf numFmtId="165" fontId="9" fillId="0" borderId="0" xfId="0" applyNumberFormat="1" applyFont="1" applyFill="1" applyBorder="1" applyAlignment="1"/>
    <xf numFmtId="166" fontId="9" fillId="0" borderId="0" xfId="0" applyNumberFormat="1" applyFont="1" applyAlignment="1"/>
    <xf numFmtId="167" fontId="9" fillId="0" borderId="0" xfId="0" applyNumberFormat="1" applyFont="1" applyAlignment="1"/>
    <xf numFmtId="168" fontId="9" fillId="0" borderId="0" xfId="0" applyNumberFormat="1" applyFont="1" applyAlignment="1"/>
    <xf numFmtId="164" fontId="10" fillId="0" borderId="0" xfId="0" applyNumberFormat="1" applyFont="1" applyAlignment="1">
      <alignment horizontal="left" indent="3"/>
    </xf>
    <xf numFmtId="49" fontId="11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left" wrapText="1"/>
    </xf>
    <xf numFmtId="0" fontId="11" fillId="0" borderId="0" xfId="0" applyNumberFormat="1" applyFont="1" applyAlignment="1">
      <alignment horizontal="right"/>
    </xf>
    <xf numFmtId="0" fontId="12" fillId="2" borderId="0" xfId="0" applyFont="1" applyFill="1"/>
    <xf numFmtId="164" fontId="13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horizontal="center" vertical="top"/>
    </xf>
    <xf numFmtId="49" fontId="13" fillId="2" borderId="1" xfId="0" applyNumberFormat="1" applyFont="1" applyFill="1" applyBorder="1" applyAlignment="1" applyProtection="1">
      <alignment horizontal="left" vertical="top"/>
    </xf>
    <xf numFmtId="0" fontId="13" fillId="2" borderId="1" xfId="0" applyNumberFormat="1" applyFont="1" applyFill="1" applyBorder="1" applyAlignment="1" applyProtection="1">
      <alignment horizontal="left" vertical="top" wrapText="1"/>
    </xf>
    <xf numFmtId="165" fontId="13" fillId="2" borderId="1" xfId="0" applyNumberFormat="1" applyFont="1" applyFill="1" applyBorder="1" applyAlignment="1" applyProtection="1">
      <alignment horizontal="right" vertical="top"/>
    </xf>
    <xf numFmtId="166" fontId="13" fillId="2" borderId="1" xfId="0" applyNumberFormat="1" applyFont="1" applyFill="1" applyBorder="1" applyAlignment="1" applyProtection="1">
      <alignment horizontal="right" vertical="top"/>
    </xf>
    <xf numFmtId="166" fontId="12" fillId="3" borderId="1" xfId="0" applyNumberFormat="1" applyFont="1" applyFill="1" applyBorder="1" applyAlignment="1" applyProtection="1">
      <alignment horizontal="right" vertical="top"/>
      <protection locked="0"/>
    </xf>
    <xf numFmtId="167" fontId="13" fillId="2" borderId="1" xfId="0" applyNumberFormat="1" applyFont="1" applyFill="1" applyBorder="1" applyAlignment="1" applyProtection="1">
      <alignment horizontal="right" vertical="top"/>
    </xf>
    <xf numFmtId="0" fontId="12" fillId="0" borderId="0" xfId="0" applyFont="1"/>
    <xf numFmtId="164" fontId="13" fillId="0" borderId="0" xfId="0" applyNumberFormat="1" applyFont="1" applyBorder="1" applyAlignment="1" applyProtection="1">
      <alignment horizontal="right" vertical="top"/>
    </xf>
    <xf numFmtId="49" fontId="13" fillId="0" borderId="0" xfId="0" applyNumberFormat="1" applyFont="1" applyBorder="1" applyAlignment="1" applyProtection="1">
      <alignment horizontal="center" vertical="top"/>
    </xf>
    <xf numFmtId="49" fontId="13" fillId="0" borderId="0" xfId="0" applyNumberFormat="1" applyFont="1" applyBorder="1" applyAlignment="1" applyProtection="1">
      <alignment horizontal="left" vertical="top"/>
    </xf>
    <xf numFmtId="168" fontId="13" fillId="0" borderId="0" xfId="0" applyNumberFormat="1" applyFont="1" applyBorder="1" applyAlignment="1" applyProtection="1">
      <alignment horizontal="right" vertical="top"/>
    </xf>
    <xf numFmtId="169" fontId="13" fillId="0" borderId="0" xfId="0" applyNumberFormat="1" applyFont="1" applyBorder="1" applyAlignment="1" applyProtection="1">
      <alignment horizontal="right" vertical="top"/>
    </xf>
    <xf numFmtId="167" fontId="13" fillId="0" borderId="0" xfId="0" applyNumberFormat="1" applyFont="1" applyBorder="1" applyAlignment="1" applyProtection="1">
      <alignment horizontal="right" vertical="top"/>
    </xf>
    <xf numFmtId="0" fontId="13" fillId="0" borderId="0" xfId="0" applyNumberFormat="1" applyFont="1" applyBorder="1" applyAlignment="1" applyProtection="1">
      <alignment horizontal="left" vertical="top" wrapText="1"/>
    </xf>
    <xf numFmtId="0" fontId="14" fillId="0" borderId="0" xfId="0" applyNumberFormat="1" applyFont="1" applyBorder="1" applyAlignment="1" applyProtection="1">
      <alignment horizontal="left" vertical="top" wrapText="1"/>
    </xf>
    <xf numFmtId="0" fontId="15" fillId="0" borderId="0" xfId="0" applyFont="1" applyAlignment="1">
      <alignment horizontal="left" vertical="top" wrapText="1"/>
    </xf>
    <xf numFmtId="164" fontId="15" fillId="0" borderId="0" xfId="0" applyNumberFormat="1" applyFont="1" applyAlignment="1" applyProtection="1">
      <alignment horizontal="left" vertical="top" wrapText="1"/>
    </xf>
    <xf numFmtId="49" fontId="15" fillId="0" borderId="0" xfId="0" applyNumberFormat="1" applyFont="1" applyAlignment="1" applyProtection="1">
      <alignment horizontal="left" vertical="top" wrapText="1"/>
    </xf>
    <xf numFmtId="0" fontId="16" fillId="0" borderId="0" xfId="0" applyNumberFormat="1" applyFont="1" applyAlignment="1" applyProtection="1">
      <alignment horizontal="right" vertical="top" wrapText="1"/>
    </xf>
    <xf numFmtId="0" fontId="16" fillId="0" borderId="0" xfId="0" applyNumberFormat="1" applyFont="1" applyAlignment="1" applyProtection="1">
      <alignment horizontal="left" vertical="top" wrapText="1"/>
    </xf>
    <xf numFmtId="49" fontId="16" fillId="0" borderId="0" xfId="0" applyNumberFormat="1" applyFont="1" applyAlignment="1" applyProtection="1">
      <alignment horizontal="left" vertical="top" wrapText="1"/>
    </xf>
    <xf numFmtId="0" fontId="16" fillId="0" borderId="0" xfId="0" applyFont="1" applyAlignment="1">
      <alignment horizontal="left" vertical="top" wrapText="1"/>
    </xf>
    <xf numFmtId="166" fontId="16" fillId="0" borderId="0" xfId="0" applyNumberFormat="1" applyFont="1" applyAlignment="1" applyProtection="1">
      <alignment horizontal="left" vertical="top" wrapText="1"/>
    </xf>
    <xf numFmtId="165" fontId="16" fillId="0" borderId="0" xfId="0" applyNumberFormat="1" applyFont="1" applyFill="1" applyBorder="1" applyAlignment="1" applyProtection="1">
      <alignment horizontal="right" vertical="top"/>
    </xf>
    <xf numFmtId="166" fontId="15" fillId="0" borderId="0" xfId="0" applyNumberFormat="1" applyFont="1" applyAlignment="1" applyProtection="1">
      <alignment horizontal="left" vertical="top" wrapText="1"/>
    </xf>
    <xf numFmtId="167" fontId="15" fillId="0" borderId="0" xfId="0" applyNumberFormat="1" applyFont="1" applyAlignment="1" applyProtection="1">
      <alignment horizontal="left" vertical="top" wrapText="1"/>
    </xf>
    <xf numFmtId="168" fontId="15" fillId="0" borderId="0" xfId="0" applyNumberFormat="1" applyFont="1" applyAlignment="1" applyProtection="1">
      <alignment horizontal="left" vertical="top" wrapText="1"/>
    </xf>
    <xf numFmtId="170" fontId="17" fillId="0" borderId="0" xfId="0" applyNumberFormat="1" applyFont="1" applyAlignment="1" applyProtection="1">
      <alignment horizontal="left" vertical="top" wrapText="1"/>
    </xf>
    <xf numFmtId="0" fontId="15" fillId="0" borderId="0" xfId="0" applyNumberFormat="1" applyFont="1" applyAlignment="1" applyProtection="1">
      <alignment horizontal="left" vertical="top" wrapText="1"/>
    </xf>
    <xf numFmtId="164" fontId="18" fillId="0" borderId="0" xfId="0" applyNumberFormat="1" applyFont="1" applyAlignment="1">
      <alignment horizontal="right" vertical="top"/>
    </xf>
    <xf numFmtId="49" fontId="18" fillId="0" borderId="0" xfId="0" applyNumberFormat="1" applyFont="1" applyAlignment="1">
      <alignment horizontal="center" vertical="top"/>
    </xf>
    <xf numFmtId="49" fontId="18" fillId="0" borderId="0" xfId="0" applyNumberFormat="1" applyFont="1" applyAlignment="1">
      <alignment horizontal="left" vertical="top"/>
    </xf>
    <xf numFmtId="49" fontId="18" fillId="0" borderId="0" xfId="0" applyNumberFormat="1" applyFont="1" applyAlignment="1">
      <alignment horizontal="left" vertical="top" wrapText="1"/>
    </xf>
    <xf numFmtId="165" fontId="18" fillId="0" borderId="0" xfId="0" applyNumberFormat="1" applyFont="1" applyFill="1" applyBorder="1" applyAlignment="1">
      <alignment horizontal="right" vertical="top"/>
    </xf>
    <xf numFmtId="166" fontId="18" fillId="0" borderId="0" xfId="0" applyNumberFormat="1" applyFont="1" applyAlignment="1">
      <alignment horizontal="right" vertical="top"/>
    </xf>
    <xf numFmtId="167" fontId="18" fillId="0" borderId="0" xfId="0" applyNumberFormat="1" applyFont="1" applyAlignment="1">
      <alignment horizontal="right" vertical="top"/>
    </xf>
    <xf numFmtId="168" fontId="18" fillId="0" borderId="0" xfId="0" applyNumberFormat="1" applyFont="1" applyAlignment="1">
      <alignment horizontal="right" vertical="top"/>
    </xf>
    <xf numFmtId="0" fontId="19" fillId="0" borderId="0" xfId="0" applyFont="1"/>
    <xf numFmtId="164" fontId="19" fillId="0" borderId="0" xfId="0" applyNumberFormat="1" applyFont="1" applyAlignment="1" applyProtection="1"/>
    <xf numFmtId="49" fontId="19" fillId="0" borderId="0" xfId="0" applyNumberFormat="1" applyFont="1" applyAlignment="1" applyProtection="1">
      <alignment horizontal="center"/>
    </xf>
    <xf numFmtId="0" fontId="19" fillId="0" borderId="0" xfId="0" applyNumberFormat="1" applyFont="1" applyAlignment="1" applyProtection="1">
      <alignment horizontal="left"/>
    </xf>
    <xf numFmtId="165" fontId="19" fillId="0" borderId="0" xfId="0" applyNumberFormat="1" applyFont="1" applyFill="1" applyBorder="1" applyAlignment="1" applyProtection="1"/>
    <xf numFmtId="166" fontId="19" fillId="0" borderId="0" xfId="0" applyNumberFormat="1" applyFont="1" applyAlignment="1" applyProtection="1"/>
    <xf numFmtId="167" fontId="19" fillId="0" borderId="0" xfId="0" applyNumberFormat="1" applyFont="1" applyAlignment="1" applyProtection="1"/>
    <xf numFmtId="168" fontId="19" fillId="0" borderId="0" xfId="0" applyNumberFormat="1" applyFont="1" applyAlignment="1" applyProtection="1"/>
    <xf numFmtId="170" fontId="19" fillId="0" borderId="0" xfId="0" applyNumberFormat="1" applyFont="1" applyAlignment="1" applyProtection="1"/>
    <xf numFmtId="0" fontId="19" fillId="0" borderId="0" xfId="0" applyNumberFormat="1" applyFont="1" applyAlignment="1" applyProtection="1"/>
    <xf numFmtId="0" fontId="20" fillId="0" borderId="0" xfId="0" applyFont="1"/>
    <xf numFmtId="164" fontId="20" fillId="0" borderId="0" xfId="0" applyNumberFormat="1" applyFont="1" applyAlignment="1" applyProtection="1"/>
    <xf numFmtId="49" fontId="20" fillId="0" borderId="0" xfId="0" applyNumberFormat="1" applyFont="1" applyAlignment="1" applyProtection="1">
      <alignment horizontal="center"/>
    </xf>
    <xf numFmtId="0" fontId="20" fillId="0" borderId="0" xfId="0" applyNumberFormat="1" applyFont="1" applyAlignment="1" applyProtection="1">
      <alignment horizontal="left"/>
    </xf>
    <xf numFmtId="165" fontId="20" fillId="0" borderId="0" xfId="0" applyNumberFormat="1" applyFont="1" applyFill="1" applyBorder="1" applyAlignment="1" applyProtection="1"/>
    <xf numFmtId="166" fontId="20" fillId="0" borderId="0" xfId="0" applyNumberFormat="1" applyFont="1" applyAlignment="1" applyProtection="1"/>
    <xf numFmtId="167" fontId="20" fillId="0" borderId="0" xfId="0" applyNumberFormat="1" applyFont="1" applyAlignment="1" applyProtection="1"/>
    <xf numFmtId="168" fontId="20" fillId="0" borderId="0" xfId="0" applyNumberFormat="1" applyFont="1" applyAlignment="1" applyProtection="1"/>
    <xf numFmtId="170" fontId="20" fillId="0" borderId="0" xfId="0" applyNumberFormat="1" applyFont="1" applyAlignment="1" applyProtection="1"/>
    <xf numFmtId="0" fontId="20" fillId="0" borderId="0" xfId="0" applyNumberFormat="1" applyFont="1" applyAlignment="1" applyProtection="1"/>
    <xf numFmtId="0" fontId="21" fillId="0" borderId="0" xfId="0" applyFont="1"/>
    <xf numFmtId="49" fontId="22" fillId="0" borderId="2" xfId="0" applyNumberFormat="1" applyFont="1" applyBorder="1" applyAlignment="1">
      <alignment horizontal="center"/>
    </xf>
    <xf numFmtId="0" fontId="22" fillId="0" borderId="2" xfId="0" applyNumberFormat="1" applyFont="1" applyBorder="1" applyAlignment="1">
      <alignment horizontal="center"/>
    </xf>
    <xf numFmtId="0" fontId="23" fillId="0" borderId="0" xfId="1" applyFont="1"/>
    <xf numFmtId="0" fontId="24" fillId="0" borderId="3" xfId="0" applyNumberFormat="1" applyFont="1" applyBorder="1" applyAlignment="1">
      <alignment horizontal="left" vertical="top"/>
    </xf>
    <xf numFmtId="0" fontId="24" fillId="0" borderId="4" xfId="0" applyNumberFormat="1" applyFont="1" applyBorder="1" applyAlignment="1">
      <alignment horizontal="left" vertical="top"/>
    </xf>
    <xf numFmtId="0" fontId="24" fillId="0" borderId="5" xfId="0" applyNumberFormat="1" applyFont="1" applyBorder="1" applyAlignment="1">
      <alignment horizontal="left" vertical="top"/>
    </xf>
    <xf numFmtId="0" fontId="25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right" vertical="top" wrapText="1"/>
    </xf>
    <xf numFmtId="0" fontId="8" fillId="0" borderId="11" xfId="0" applyFont="1" applyBorder="1"/>
    <xf numFmtId="14" fontId="8" fillId="0" borderId="12" xfId="0" applyNumberFormat="1" applyFont="1" applyBorder="1" applyAlignment="1">
      <alignment horizontal="right"/>
    </xf>
    <xf numFmtId="0" fontId="8" fillId="0" borderId="13" xfId="0" applyNumberFormat="1" applyFont="1" applyBorder="1" applyAlignment="1">
      <alignment vertical="top" wrapText="1"/>
    </xf>
    <xf numFmtId="0" fontId="8" fillId="0" borderId="14" xfId="0" applyNumberFormat="1" applyFont="1" applyBorder="1" applyAlignment="1">
      <alignment horizontal="right" vertical="top" wrapText="1"/>
    </xf>
    <xf numFmtId="0" fontId="8" fillId="0" borderId="14" xfId="0" applyFont="1" applyBorder="1"/>
    <xf numFmtId="14" fontId="8" fillId="0" borderId="15" xfId="0" applyNumberFormat="1" applyFont="1" applyBorder="1" applyAlignment="1">
      <alignment horizontal="right"/>
    </xf>
    <xf numFmtId="0" fontId="26" fillId="0" borderId="16" xfId="0" applyNumberFormat="1" applyFont="1" applyBorder="1" applyAlignment="1">
      <alignment horizontal="left" vertical="top"/>
    </xf>
    <xf numFmtId="0" fontId="26" fillId="0" borderId="17" xfId="0" applyNumberFormat="1" applyFont="1" applyBorder="1" applyAlignment="1">
      <alignment horizontal="left" vertical="top" wrapText="1"/>
    </xf>
    <xf numFmtId="0" fontId="26" fillId="0" borderId="18" xfId="0" applyFont="1" applyBorder="1"/>
    <xf numFmtId="0" fontId="26" fillId="0" borderId="19" xfId="0" applyFont="1" applyBorder="1"/>
    <xf numFmtId="0" fontId="8" fillId="0" borderId="20" xfId="0" applyNumberFormat="1" applyFont="1" applyBorder="1" applyAlignment="1">
      <alignment horizontal="left"/>
    </xf>
    <xf numFmtId="0" fontId="8" fillId="0" borderId="21" xfId="0" applyNumberFormat="1" applyFont="1" applyBorder="1" applyAlignment="1">
      <alignment horizontal="left" wrapText="1"/>
    </xf>
    <xf numFmtId="0" fontId="8" fillId="0" borderId="2" xfId="0" applyFont="1" applyBorder="1"/>
    <xf numFmtId="0" fontId="8" fillId="0" borderId="22" xfId="0" applyFont="1" applyBorder="1"/>
    <xf numFmtId="0" fontId="26" fillId="0" borderId="6" xfId="0" applyFont="1" applyBorder="1"/>
    <xf numFmtId="0" fontId="26" fillId="0" borderId="23" xfId="0" applyFont="1" applyBorder="1"/>
    <xf numFmtId="0" fontId="27" fillId="0" borderId="18" xfId="0" applyFont="1" applyBorder="1"/>
    <xf numFmtId="0" fontId="27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26" fillId="0" borderId="28" xfId="0" applyNumberFormat="1" applyFont="1" applyBorder="1" applyAlignment="1">
      <alignment horizontal="left" vertical="top"/>
    </xf>
    <xf numFmtId="0" fontId="8" fillId="0" borderId="13" xfId="0" applyNumberFormat="1" applyFont="1" applyBorder="1" applyAlignment="1">
      <alignment horizontal="left" vertical="top"/>
    </xf>
    <xf numFmtId="0" fontId="8" fillId="0" borderId="14" xfId="0" applyNumberFormat="1" applyFont="1" applyBorder="1" applyAlignment="1">
      <alignment horizontal="left" vertical="top" wrapText="1"/>
    </xf>
    <xf numFmtId="0" fontId="8" fillId="0" borderId="29" xfId="0" applyNumberFormat="1" applyFont="1" applyBorder="1" applyAlignment="1">
      <alignment horizontal="left" vertical="top"/>
    </xf>
    <xf numFmtId="0" fontId="8" fillId="0" borderId="15" xfId="0" applyNumberFormat="1" applyFont="1" applyBorder="1" applyAlignment="1">
      <alignment horizontal="left" vertical="top" wrapText="1"/>
    </xf>
    <xf numFmtId="0" fontId="8" fillId="0" borderId="30" xfId="0" applyFont="1" applyBorder="1"/>
    <xf numFmtId="0" fontId="8" fillId="0" borderId="21" xfId="0" applyFont="1" applyBorder="1"/>
    <xf numFmtId="0" fontId="8" fillId="0" borderId="31" xfId="0" applyFont="1" applyBorder="1"/>
    <xf numFmtId="3" fontId="8" fillId="0" borderId="0" xfId="0" applyNumberFormat="1" applyFont="1" applyBorder="1"/>
    <xf numFmtId="0" fontId="28" fillId="0" borderId="32" xfId="0" applyFont="1" applyBorder="1" applyAlignment="1">
      <alignment horizontal="left"/>
    </xf>
    <xf numFmtId="167" fontId="28" fillId="0" borderId="33" xfId="0" applyNumberFormat="1" applyFont="1" applyBorder="1" applyAlignment="1"/>
    <xf numFmtId="0" fontId="28" fillId="0" borderId="34" xfId="0" applyFont="1" applyBorder="1" applyAlignment="1">
      <alignment horizontal="left"/>
    </xf>
    <xf numFmtId="167" fontId="28" fillId="0" borderId="35" xfId="0" applyNumberFormat="1" applyFont="1" applyBorder="1" applyAlignment="1"/>
    <xf numFmtId="0" fontId="29" fillId="0" borderId="0" xfId="0" applyFont="1"/>
    <xf numFmtId="0" fontId="8" fillId="0" borderId="34" xfId="0" applyFont="1" applyBorder="1" applyAlignment="1">
      <alignment horizontal="left"/>
    </xf>
    <xf numFmtId="167" fontId="8" fillId="0" borderId="35" xfId="0" applyNumberFormat="1" applyFont="1" applyBorder="1" applyAlignment="1"/>
    <xf numFmtId="0" fontId="8" fillId="0" borderId="0" xfId="0" applyFont="1" applyBorder="1"/>
    <xf numFmtId="0" fontId="8" fillId="0" borderId="32" xfId="0" applyFont="1" applyBorder="1" applyAlignment="1">
      <alignment horizontal="left"/>
    </xf>
    <xf numFmtId="167" fontId="8" fillId="0" borderId="33" xfId="0" applyNumberFormat="1" applyFont="1" applyBorder="1" applyAlignment="1"/>
    <xf numFmtId="0" fontId="30" fillId="0" borderId="0" xfId="0" applyFont="1"/>
    <xf numFmtId="0" fontId="30" fillId="0" borderId="20" xfId="0" applyFont="1" applyBorder="1"/>
    <xf numFmtId="0" fontId="30" fillId="0" borderId="2" xfId="0" applyFont="1" applyBorder="1"/>
    <xf numFmtId="0" fontId="25" fillId="0" borderId="26" xfId="0" applyFont="1" applyBorder="1" applyAlignment="1">
      <alignment horizontal="left"/>
    </xf>
    <xf numFmtId="167" fontId="25" fillId="0" borderId="27" xfId="0" applyNumberFormat="1" applyFont="1" applyBorder="1" applyAlignment="1"/>
    <xf numFmtId="0" fontId="8" fillId="0" borderId="25" xfId="2" applyFont="1" applyBorder="1"/>
    <xf numFmtId="0" fontId="8" fillId="0" borderId="0" xfId="2" applyFont="1" applyBorder="1"/>
    <xf numFmtId="0" fontId="8" fillId="0" borderId="34" xfId="2" applyFont="1" applyBorder="1"/>
    <xf numFmtId="0" fontId="8" fillId="0" borderId="35" xfId="3" applyFont="1" applyBorder="1"/>
    <xf numFmtId="0" fontId="8" fillId="0" borderId="0" xfId="0" applyFont="1" applyBorder="1" applyAlignment="1">
      <alignment vertical="center"/>
    </xf>
    <xf numFmtId="0" fontId="8" fillId="0" borderId="6" xfId="2" applyFont="1" applyBorder="1"/>
    <xf numFmtId="0" fontId="8" fillId="0" borderId="25" xfId="2" applyFont="1" applyBorder="1" applyAlignment="1"/>
    <xf numFmtId="0" fontId="8" fillId="0" borderId="36" xfId="2" applyFont="1" applyBorder="1"/>
    <xf numFmtId="0" fontId="8" fillId="0" borderId="37" xfId="3" applyFont="1" applyBorder="1"/>
    <xf numFmtId="0" fontId="8" fillId="0" borderId="25" xfId="2" applyFont="1" applyBorder="1" applyAlignment="1">
      <alignment horizontal="left" vertical="top"/>
    </xf>
    <xf numFmtId="0" fontId="8" fillId="0" borderId="0" xfId="2" applyFont="1" applyBorder="1" applyAlignment="1">
      <alignment horizontal="left" vertical="top"/>
    </xf>
    <xf numFmtId="0" fontId="8" fillId="0" borderId="35" xfId="2" applyFont="1" applyBorder="1" applyAlignment="1">
      <alignment horizontal="left" vertical="top"/>
    </xf>
    <xf numFmtId="0" fontId="8" fillId="0" borderId="20" xfId="2" applyFont="1" applyBorder="1" applyAlignment="1">
      <alignment horizontal="left" vertical="top"/>
    </xf>
    <xf numFmtId="0" fontId="8" fillId="0" borderId="2" xfId="2" applyFont="1" applyBorder="1" applyAlignment="1">
      <alignment horizontal="left" vertical="top"/>
    </xf>
    <xf numFmtId="0" fontId="8" fillId="0" borderId="27" xfId="2" applyFont="1" applyBorder="1" applyAlignment="1">
      <alignment horizontal="left" vertical="top"/>
    </xf>
    <xf numFmtId="164" fontId="12" fillId="0" borderId="0" xfId="0" applyNumberFormat="1" applyFont="1" applyAlignment="1"/>
    <xf numFmtId="49" fontId="11" fillId="0" borderId="0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right"/>
    </xf>
    <xf numFmtId="0" fontId="31" fillId="0" borderId="0" xfId="0" applyFont="1"/>
    <xf numFmtId="49" fontId="20" fillId="0" borderId="0" xfId="0" applyNumberFormat="1" applyFont="1" applyAlignment="1">
      <alignment horizontal="left" indent="1"/>
    </xf>
    <xf numFmtId="167" fontId="20" fillId="0" borderId="0" xfId="0" applyNumberFormat="1" applyFont="1" applyAlignment="1"/>
    <xf numFmtId="169" fontId="20" fillId="0" borderId="0" xfId="0" applyNumberFormat="1" applyFont="1" applyAlignment="1"/>
    <xf numFmtId="0" fontId="32" fillId="0" borderId="0" xfId="0" applyFont="1"/>
    <xf numFmtId="49" fontId="19" fillId="0" borderId="0" xfId="0" applyNumberFormat="1" applyFont="1" applyAlignment="1">
      <alignment horizontal="left" indent="2"/>
    </xf>
    <xf numFmtId="167" fontId="19" fillId="0" borderId="0" xfId="0" applyNumberFormat="1" applyFont="1" applyAlignment="1"/>
    <xf numFmtId="169" fontId="19" fillId="0" borderId="0" xfId="0" applyNumberFormat="1" applyFont="1" applyAlignment="1"/>
    <xf numFmtId="0" fontId="33" fillId="0" borderId="0" xfId="0" applyFont="1" applyAlignment="1">
      <alignment horizontal="left"/>
    </xf>
    <xf numFmtId="0" fontId="34" fillId="0" borderId="0" xfId="0" applyFont="1"/>
    <xf numFmtId="0" fontId="35" fillId="0" borderId="4" xfId="0" applyFont="1" applyBorder="1" applyAlignment="1">
      <alignment horizontal="left"/>
    </xf>
    <xf numFmtId="167" fontId="35" fillId="0" borderId="4" xfId="0" applyNumberFormat="1" applyFont="1" applyBorder="1" applyAlignment="1"/>
    <xf numFmtId="167" fontId="34" fillId="0" borderId="4" xfId="0" applyNumberFormat="1" applyFont="1" applyBorder="1"/>
    <xf numFmtId="0" fontId="34" fillId="0" borderId="4" xfId="0" applyFont="1" applyBorder="1"/>
    <xf numFmtId="0" fontId="35" fillId="0" borderId="0" xfId="0" applyFont="1" applyAlignment="1">
      <alignment horizontal="left"/>
    </xf>
    <xf numFmtId="167" fontId="35" fillId="0" borderId="0" xfId="0" applyNumberFormat="1" applyFont="1" applyAlignment="1"/>
    <xf numFmtId="0" fontId="36" fillId="0" borderId="0" xfId="0" applyFont="1" applyAlignment="1">
      <alignment horizontal="left" indent="1"/>
    </xf>
    <xf numFmtId="167" fontId="36" fillId="0" borderId="0" xfId="0" applyNumberFormat="1" applyFont="1" applyAlignment="1"/>
    <xf numFmtId="0" fontId="37" fillId="0" borderId="38" xfId="0" applyFont="1" applyBorder="1" applyAlignment="1">
      <alignment horizontal="center"/>
    </xf>
    <xf numFmtId="49" fontId="14" fillId="0" borderId="0" xfId="0" applyNumberFormat="1" applyFont="1" applyBorder="1" applyAlignment="1" applyProtection="1">
      <alignment horizontal="right" vertical="top"/>
    </xf>
    <xf numFmtId="0" fontId="25" fillId="0" borderId="38" xfId="0" applyNumberFormat="1" applyFont="1" applyBorder="1" applyAlignment="1">
      <alignment horizontal="left" vertical="top" wrapText="1"/>
    </xf>
    <xf numFmtId="0" fontId="25" fillId="0" borderId="33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38" fillId="0" borderId="39" xfId="1" applyNumberFormat="1" applyFont="1" applyBorder="1" applyAlignment="1">
      <alignment horizontal="center"/>
    </xf>
    <xf numFmtId="0" fontId="38" fillId="0" borderId="40" xfId="1" applyNumberFormat="1" applyFont="1" applyBorder="1" applyAlignment="1">
      <alignment horizontal="center"/>
    </xf>
    <xf numFmtId="0" fontId="38" fillId="0" borderId="41" xfId="1" applyNumberFormat="1" applyFont="1" applyBorder="1" applyAlignment="1">
      <alignment horizontal="center"/>
    </xf>
    <xf numFmtId="0" fontId="39" fillId="0" borderId="39" xfId="0" applyNumberFormat="1" applyFont="1" applyBorder="1" applyAlignment="1">
      <alignment horizontal="center"/>
    </xf>
    <xf numFmtId="0" fontId="39" fillId="0" borderId="40" xfId="0" applyNumberFormat="1" applyFont="1" applyBorder="1" applyAlignment="1">
      <alignment horizontal="center"/>
    </xf>
    <xf numFmtId="0" fontId="39" fillId="0" borderId="41" xfId="0" applyNumberFormat="1" applyFont="1" applyBorder="1" applyAlignment="1">
      <alignment horizontal="center"/>
    </xf>
    <xf numFmtId="0" fontId="14" fillId="0" borderId="42" xfId="0" applyNumberFormat="1" applyFont="1" applyBorder="1" applyAlignment="1" applyProtection="1">
      <alignment horizontal="left" vertical="top"/>
    </xf>
  </cellXfs>
  <cellStyles count="4">
    <cellStyle name="Název" xfId="1" builtinId="15"/>
    <cellStyle name="Normální" xfId="0" builtinId="0"/>
    <cellStyle name="Normální 2" xfId="2"/>
    <cellStyle name="Normální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view="pageBreakPreview" topLeftCell="B1" zoomScale="115" zoomScaleNormal="100" zoomScaleSheetLayoutView="115" workbookViewId="0">
      <selection activeCell="H11" sqref="H11"/>
    </sheetView>
  </sheetViews>
  <sheetFormatPr defaultRowHeight="12.75" x14ac:dyDescent="0.2"/>
  <cols>
    <col min="1" max="1" width="9.140625" style="2" hidden="1" customWidth="1"/>
    <col min="2" max="5" width="32.85546875" style="2" customWidth="1"/>
    <col min="6" max="7" width="9.140625" style="2"/>
    <col min="8" max="8" width="18" style="2" customWidth="1"/>
    <col min="9" max="9" width="27.42578125" style="2" bestFit="1" customWidth="1"/>
    <col min="10" max="10" width="20" style="2" customWidth="1"/>
    <col min="11" max="16384" width="9.140625" style="2"/>
  </cols>
  <sheetData>
    <row r="1" spans="1:6" s="4" customFormat="1" ht="24" thickBot="1" x14ac:dyDescent="0.4">
      <c r="A1" s="92"/>
      <c r="B1" s="190" t="s">
        <v>166</v>
      </c>
      <c r="C1" s="191"/>
      <c r="D1" s="191"/>
      <c r="E1" s="192"/>
      <c r="F1" s="5"/>
    </row>
    <row r="2" spans="1:6" ht="12" customHeight="1" x14ac:dyDescent="0.2">
      <c r="A2" s="17">
        <f t="array" ref="A2">INDEX(__SAZBA__,MATCH(0,COUNTIF($A$1:A1,__SAZBA__),0))</f>
        <v>0</v>
      </c>
      <c r="B2" s="93" t="s">
        <v>147</v>
      </c>
      <c r="C2" s="94" t="s">
        <v>44</v>
      </c>
      <c r="D2" s="94"/>
      <c r="E2" s="95"/>
      <c r="F2" s="6"/>
    </row>
    <row r="3" spans="1:6" ht="18.75" x14ac:dyDescent="0.2">
      <c r="A3" s="17">
        <f t="array" ref="A3">INDEX(__SAZBA__,MATCH(0,COUNTIF($A$1:A2,__SAZBA__),0))</f>
        <v>21</v>
      </c>
      <c r="B3" s="96"/>
      <c r="C3" s="185" t="s">
        <v>279</v>
      </c>
      <c r="D3" s="185"/>
      <c r="E3" s="186"/>
      <c r="F3" s="6"/>
    </row>
    <row r="4" spans="1:6" ht="24.75" customHeight="1" x14ac:dyDescent="0.2">
      <c r="A4" s="17" t="str">
        <f t="array" ref="A4">INDEX(__SAZBA__,MATCH(0,COUNTIF($A$1:A3,__SAZBA__),0))</f>
        <v>_</v>
      </c>
      <c r="B4" s="97" t="s">
        <v>124</v>
      </c>
      <c r="C4" s="187"/>
      <c r="D4" s="188"/>
      <c r="E4" s="189"/>
      <c r="F4" s="6"/>
    </row>
    <row r="5" spans="1:6" x14ac:dyDescent="0.2">
      <c r="A5" s="17"/>
      <c r="B5" s="97" t="s">
        <v>96</v>
      </c>
      <c r="C5" s="98"/>
      <c r="D5" s="99"/>
      <c r="E5" s="100"/>
      <c r="F5" s="6"/>
    </row>
    <row r="6" spans="1:6" x14ac:dyDescent="0.2">
      <c r="A6" s="17"/>
      <c r="B6" s="97" t="s">
        <v>152</v>
      </c>
      <c r="C6" s="98"/>
      <c r="D6" s="99"/>
      <c r="E6" s="100"/>
      <c r="F6" s="6"/>
    </row>
    <row r="7" spans="1:6" x14ac:dyDescent="0.2">
      <c r="A7" s="17"/>
      <c r="B7" s="97" t="s">
        <v>33</v>
      </c>
      <c r="C7" s="101"/>
      <c r="D7" s="102" t="s">
        <v>116</v>
      </c>
      <c r="E7" s="103"/>
      <c r="F7" s="6"/>
    </row>
    <row r="8" spans="1:6" ht="12.75" customHeight="1" thickBot="1" x14ac:dyDescent="0.25">
      <c r="A8" s="17"/>
      <c r="B8" s="104" t="s">
        <v>16</v>
      </c>
      <c r="C8" s="105"/>
      <c r="D8" s="106" t="s">
        <v>155</v>
      </c>
      <c r="E8" s="107"/>
      <c r="F8" s="6"/>
    </row>
    <row r="9" spans="1:6" ht="10.5" customHeight="1" x14ac:dyDescent="0.2">
      <c r="A9" s="17"/>
      <c r="B9" s="108" t="s">
        <v>86</v>
      </c>
      <c r="C9" s="109" t="s">
        <v>27</v>
      </c>
      <c r="D9" s="110" t="s">
        <v>121</v>
      </c>
      <c r="E9" s="111" t="s">
        <v>43</v>
      </c>
      <c r="F9" s="6"/>
    </row>
    <row r="10" spans="1:6" ht="7.5" customHeight="1" thickBot="1" x14ac:dyDescent="0.25">
      <c r="A10" s="17"/>
      <c r="B10" s="112"/>
      <c r="C10" s="113"/>
      <c r="D10" s="114"/>
      <c r="E10" s="115"/>
      <c r="F10" s="6"/>
    </row>
    <row r="11" spans="1:6" ht="10.5" customHeight="1" x14ac:dyDescent="0.2">
      <c r="A11" s="17"/>
      <c r="B11" s="116" t="s">
        <v>122</v>
      </c>
      <c r="C11" s="117" t="s">
        <v>26</v>
      </c>
      <c r="D11" s="118"/>
      <c r="E11" s="119"/>
      <c r="F11" s="6"/>
    </row>
    <row r="12" spans="1:6" ht="7.5" customHeight="1" thickBot="1" x14ac:dyDescent="0.25">
      <c r="A12" s="17"/>
      <c r="B12" s="120"/>
      <c r="C12" s="121"/>
      <c r="D12" s="114"/>
      <c r="E12" s="122"/>
      <c r="F12" s="6"/>
    </row>
    <row r="13" spans="1:6" ht="19.5" thickBot="1" x14ac:dyDescent="0.35">
      <c r="A13" s="17"/>
      <c r="B13" s="193" t="s">
        <v>110</v>
      </c>
      <c r="C13" s="194"/>
      <c r="D13" s="194"/>
      <c r="E13" s="195"/>
      <c r="F13" s="6"/>
    </row>
    <row r="14" spans="1:6" x14ac:dyDescent="0.2">
      <c r="A14" s="17"/>
      <c r="B14" s="123" t="s">
        <v>142</v>
      </c>
      <c r="C14" s="109" t="s">
        <v>113</v>
      </c>
      <c r="D14" s="110" t="s">
        <v>148</v>
      </c>
      <c r="E14" s="111" t="s">
        <v>128</v>
      </c>
      <c r="F14" s="6"/>
    </row>
    <row r="15" spans="1:6" x14ac:dyDescent="0.2">
      <c r="A15" s="17"/>
      <c r="B15" s="124" t="s">
        <v>23</v>
      </c>
      <c r="C15" s="125" t="s">
        <v>150</v>
      </c>
      <c r="D15" s="126"/>
      <c r="E15" s="127"/>
      <c r="F15" s="6"/>
    </row>
    <row r="16" spans="1:6" x14ac:dyDescent="0.2">
      <c r="A16" s="17"/>
      <c r="B16" s="124" t="s">
        <v>24</v>
      </c>
      <c r="C16" s="125" t="s">
        <v>151</v>
      </c>
      <c r="D16" s="126"/>
      <c r="E16" s="127"/>
      <c r="F16" s="6"/>
    </row>
    <row r="17" spans="1:8" ht="6.75" customHeight="1" thickBot="1" x14ac:dyDescent="0.25">
      <c r="A17" s="17"/>
      <c r="B17" s="128"/>
      <c r="C17" s="129"/>
      <c r="D17" s="130"/>
      <c r="E17" s="115"/>
      <c r="F17" s="6"/>
    </row>
    <row r="18" spans="1:8" ht="15" x14ac:dyDescent="0.25">
      <c r="A18" s="17"/>
      <c r="B18" s="120"/>
      <c r="C18" s="131"/>
      <c r="D18" s="132" t="s">
        <v>125</v>
      </c>
      <c r="E18" s="133">
        <f>SUBTOTAL(9,__CENA__)</f>
        <v>0</v>
      </c>
      <c r="F18" s="6"/>
    </row>
    <row r="19" spans="1:8" ht="15" x14ac:dyDescent="0.25">
      <c r="A19" s="17"/>
      <c r="B19" s="120"/>
      <c r="C19" s="131"/>
      <c r="D19" s="134" t="s">
        <v>14</v>
      </c>
      <c r="E19" s="135">
        <f>SUBTOTAL(9,E20:E21)</f>
        <v>0</v>
      </c>
      <c r="F19" s="6"/>
    </row>
    <row r="20" spans="1:8" ht="14.25" x14ac:dyDescent="0.2">
      <c r="A20" s="136">
        <f>IF(ISNUMBER(A3),SUMIF(__SAZBA__,A3,__CENA__),0)</f>
        <v>0</v>
      </c>
      <c r="B20" s="120"/>
      <c r="C20" s="131"/>
      <c r="D20" s="137" t="str">
        <f>IF(A20=0,"","DPH " &amp; A3 &amp; " % ze základny: " &amp; TEXT(A20,"# ##0"))</f>
        <v/>
      </c>
      <c r="E20" s="138" t="str">
        <f>IF(A20=0,"",A20*A3/100)</f>
        <v/>
      </c>
      <c r="F20" s="6"/>
      <c r="H20" s="1"/>
    </row>
    <row r="21" spans="1:8" ht="14.25" x14ac:dyDescent="0.2">
      <c r="A21" s="136">
        <f>IF(ISNUMBER(A4),SUMIF(__SAZBA__,A4,__CENA__),0)</f>
        <v>0</v>
      </c>
      <c r="B21" s="120"/>
      <c r="C21" s="139"/>
      <c r="D21" s="140" t="str">
        <f>IF(A21=0,"","DPH " &amp; A4 &amp; " % ze základny: " &amp; TEXT(A21,"# ##0"))</f>
        <v/>
      </c>
      <c r="E21" s="141" t="str">
        <f>IF(A21=0,"",A21*A4/100)</f>
        <v/>
      </c>
      <c r="F21" s="6"/>
      <c r="H21" s="1"/>
    </row>
    <row r="22" spans="1:8" s="7" customFormat="1" ht="19.5" thickBot="1" x14ac:dyDescent="0.35">
      <c r="A22" s="142"/>
      <c r="B22" s="143"/>
      <c r="C22" s="144"/>
      <c r="D22" s="145" t="s">
        <v>165</v>
      </c>
      <c r="E22" s="146">
        <f>SUM(E18:E19)</f>
        <v>0</v>
      </c>
      <c r="F22" s="8"/>
    </row>
    <row r="23" spans="1:8" ht="14.25" x14ac:dyDescent="0.2">
      <c r="A23" s="17"/>
      <c r="B23" s="147" t="s">
        <v>118</v>
      </c>
      <c r="C23" s="148"/>
      <c r="D23" s="149" t="s">
        <v>117</v>
      </c>
      <c r="E23" s="150"/>
      <c r="F23" s="6"/>
      <c r="H23" s="1"/>
    </row>
    <row r="24" spans="1:8" x14ac:dyDescent="0.2">
      <c r="A24" s="17"/>
      <c r="B24" s="147" t="s">
        <v>41</v>
      </c>
      <c r="C24" s="151" t="str">
        <f>IF(ISNA(VLOOKUP("Zhotovitel",B10:E10,3,FALSE)),"",VLOOKUP("Zhotovitel",B10:E10,3,FALSE))</f>
        <v/>
      </c>
      <c r="D24" s="149" t="s">
        <v>41</v>
      </c>
      <c r="E24" s="150" t="str">
        <f>IF(ISNA(VLOOKUP("Objednatel",B10:E10,3,FALSE)),"",VLOOKUP("Objednatel",B10:E10,3,FALSE))</f>
        <v/>
      </c>
      <c r="F24" s="6"/>
    </row>
    <row r="25" spans="1:8" x14ac:dyDescent="0.2">
      <c r="A25" s="17"/>
      <c r="B25" s="147" t="s">
        <v>39</v>
      </c>
      <c r="C25" s="148"/>
      <c r="D25" s="149" t="s">
        <v>39</v>
      </c>
      <c r="E25" s="150"/>
      <c r="F25" s="6"/>
    </row>
    <row r="26" spans="1:8" x14ac:dyDescent="0.2">
      <c r="A26" s="17"/>
      <c r="B26" s="147" t="s">
        <v>42</v>
      </c>
      <c r="C26" s="148"/>
      <c r="D26" s="149" t="s">
        <v>52</v>
      </c>
      <c r="E26" s="150"/>
      <c r="F26" s="6"/>
    </row>
    <row r="27" spans="1:8" x14ac:dyDescent="0.2">
      <c r="A27" s="17"/>
      <c r="B27" s="152"/>
      <c r="C27" s="148"/>
      <c r="D27" s="149"/>
      <c r="E27" s="150"/>
      <c r="F27" s="6"/>
    </row>
    <row r="28" spans="1:8" x14ac:dyDescent="0.2">
      <c r="A28" s="17"/>
      <c r="B28" s="153" t="s">
        <v>93</v>
      </c>
      <c r="C28" s="154"/>
      <c r="D28" s="154"/>
      <c r="E28" s="155"/>
      <c r="F28" s="6"/>
    </row>
    <row r="29" spans="1:8" x14ac:dyDescent="0.2">
      <c r="A29" s="17"/>
      <c r="B29" s="156"/>
      <c r="C29" s="157"/>
      <c r="D29" s="157"/>
      <c r="E29" s="158"/>
      <c r="F29" s="6"/>
    </row>
    <row r="30" spans="1:8" x14ac:dyDescent="0.2">
      <c r="A30" s="17"/>
      <c r="B30" s="156"/>
      <c r="C30" s="157"/>
      <c r="D30" s="157"/>
      <c r="E30" s="158"/>
      <c r="F30" s="6"/>
    </row>
    <row r="31" spans="1:8" x14ac:dyDescent="0.2">
      <c r="A31" s="17"/>
      <c r="B31" s="156"/>
      <c r="C31" s="157"/>
      <c r="D31" s="157"/>
      <c r="E31" s="158"/>
      <c r="F31" s="6"/>
    </row>
    <row r="32" spans="1:8" ht="13.5" thickBot="1" x14ac:dyDescent="0.25">
      <c r="A32" s="17"/>
      <c r="B32" s="159"/>
      <c r="C32" s="160"/>
      <c r="D32" s="160"/>
      <c r="E32" s="161"/>
      <c r="F32" s="6"/>
    </row>
  </sheetData>
  <mergeCells count="4">
    <mergeCell ref="C3:E3"/>
    <mergeCell ref="C4:E4"/>
    <mergeCell ref="B1:E1"/>
    <mergeCell ref="B13:E13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9"/>
  <sheetViews>
    <sheetView workbookViewId="0">
      <pane ySplit="3" topLeftCell="A4" activePane="bottomLeft" state="frozen"/>
      <selection pane="bottomLeft" activeCell="B23" sqref="B23"/>
    </sheetView>
  </sheetViews>
  <sheetFormatPr defaultRowHeight="12.75" outlineLevelRow="1" x14ac:dyDescent="0.2"/>
  <cols>
    <col min="1" max="1" width="12.42578125" style="17" hidden="1" customWidth="1"/>
    <col min="2" max="2" width="80.7109375" style="17" customWidth="1"/>
    <col min="3" max="3" width="15.7109375" style="17" customWidth="1"/>
    <col min="4" max="4" width="15.7109375" style="17" hidden="1" customWidth="1"/>
    <col min="5" max="6" width="15.7109375" style="17" customWidth="1"/>
    <col min="7" max="7" width="11.7109375" style="17" customWidth="1"/>
    <col min="8" max="16384" width="9.140625" style="17"/>
  </cols>
  <sheetData>
    <row r="1" spans="1:7" ht="15.75" customHeight="1" x14ac:dyDescent="0.25">
      <c r="A1" s="162"/>
      <c r="B1" s="17" t="s">
        <v>53</v>
      </c>
      <c r="C1" s="18"/>
      <c r="D1" s="21"/>
      <c r="E1" s="20"/>
      <c r="F1" s="18"/>
    </row>
    <row r="2" spans="1:7" ht="14.25" customHeight="1" x14ac:dyDescent="0.25">
      <c r="A2" s="17">
        <f t="array" ref="A2">INDEX(__SAZBA__,MATCH(0,COUNTIF($A$1:A1,__SAZBA__),0))</f>
        <v>0</v>
      </c>
      <c r="B2" s="23" t="str">
        <f>'Kryci list'!C3</f>
        <v>Stavební úpravy 3. a 4. NP Gymnázium Písek - výkaz výměr</v>
      </c>
      <c r="C2" s="18"/>
      <c r="D2" s="21"/>
      <c r="E2" s="20"/>
      <c r="F2" s="18"/>
      <c r="G2" s="23"/>
    </row>
    <row r="3" spans="1:7" s="89" customFormat="1" ht="13.5" thickBot="1" x14ac:dyDescent="0.25">
      <c r="A3" s="89">
        <f t="array" ref="A3">INDEX(__SAZBA__,MATCH(0,COUNTIF($A$1:A2,__SAZBA__),0))</f>
        <v>21</v>
      </c>
      <c r="B3" s="90" t="s">
        <v>28</v>
      </c>
      <c r="C3" s="90" t="s">
        <v>22</v>
      </c>
      <c r="D3" s="90" t="s">
        <v>50</v>
      </c>
      <c r="E3" s="90" t="s">
        <v>14</v>
      </c>
      <c r="F3" s="90" t="s">
        <v>90</v>
      </c>
      <c r="G3" s="90" t="s">
        <v>149</v>
      </c>
    </row>
    <row r="4" spans="1:7" x14ac:dyDescent="0.2">
      <c r="A4" s="17" t="str">
        <f t="array" ref="A4">INDEX(__SAZBA__,MATCH(0,COUNTIF($A$1:A3,__SAZBA__),0))</f>
        <v>_</v>
      </c>
      <c r="B4" s="163"/>
      <c r="C4" s="164"/>
      <c r="D4" s="164"/>
      <c r="E4" s="164"/>
      <c r="F4" s="164"/>
      <c r="G4" s="163"/>
    </row>
    <row r="5" spans="1:7" s="165" customFormat="1" ht="15.75" customHeight="1" x14ac:dyDescent="0.2">
      <c r="B5" s="166" t="str">
        <f>IF(Zakazka!$I$5=0,"",Zakazka!$I$5)</f>
        <v>SO01: SO01 Stavební úpravy 3. NP</v>
      </c>
      <c r="C5" s="167" t="str">
        <f>IF(Zakazka!$O$5=0,"",Zakazka!$O$5)</f>
        <v/>
      </c>
      <c r="D5" s="168">
        <f>IF(Zakazka!$Q$5=0,"",Zakazka!$Q$5)</f>
        <v>6.3984271580000014</v>
      </c>
      <c r="E5" s="167" t="str">
        <f>IF(Zakazka!$U$5=0,"",Zakazka!$U$5)</f>
        <v/>
      </c>
      <c r="F5" s="167" t="str">
        <f>IF(Zakazka!$V$5=0,"",Zakazka!$V$5)</f>
        <v/>
      </c>
      <c r="G5" s="167">
        <f>IF(Zakazka!$Y$5=0,"",Zakazka!$Y$5)</f>
        <v>45</v>
      </c>
    </row>
    <row r="6" spans="1:7" s="169" customFormat="1" ht="15" customHeight="1" outlineLevel="1" x14ac:dyDescent="0.2">
      <c r="B6" s="170" t="str">
        <f>IF(Zakazka!$I$6=0,"",Zakazka!$I$6)</f>
        <v>3: Svislé a kompletní konstrukce</v>
      </c>
      <c r="C6" s="171" t="str">
        <f>IF(Zakazka!$O$6=0,"",Zakazka!$O$6)</f>
        <v/>
      </c>
      <c r="D6" s="172">
        <f>IF(Zakazka!$Q$6=0,"",Zakazka!$Q$6)</f>
        <v>0.27368160000000002</v>
      </c>
      <c r="E6" s="171" t="str">
        <f>IF(Zakazka!$U$6=0,"",Zakazka!$U$6)</f>
        <v/>
      </c>
      <c r="F6" s="171" t="str">
        <f>IF(Zakazka!$V$6=0,"",Zakazka!$V$6)</f>
        <v/>
      </c>
      <c r="G6" s="171">
        <f>IF(Zakazka!$Y$6=0,"",Zakazka!$Y$6)</f>
        <v>2</v>
      </c>
    </row>
    <row r="7" spans="1:7" s="169" customFormat="1" ht="15" customHeight="1" outlineLevel="1" x14ac:dyDescent="0.2">
      <c r="B7" s="170" t="str">
        <f>IF(Zakazka!$I$16=0,"",Zakazka!$I$16)</f>
        <v>61: Upravy povrchů vnitřní</v>
      </c>
      <c r="C7" s="171" t="str">
        <f>IF(Zakazka!$O$16=0,"",Zakazka!$O$16)</f>
        <v/>
      </c>
      <c r="D7" s="172">
        <f>IF(Zakazka!$Q$16=0,"",Zakazka!$Q$16)</f>
        <v>5.5553038939999997</v>
      </c>
      <c r="E7" s="171" t="str">
        <f>IF(Zakazka!$U$16=0,"",Zakazka!$U$16)</f>
        <v/>
      </c>
      <c r="F7" s="171" t="str">
        <f>IF(Zakazka!$V$16=0,"",Zakazka!$V$16)</f>
        <v/>
      </c>
      <c r="G7" s="171">
        <f>IF(Zakazka!$Y$16=0,"",Zakazka!$Y$16)</f>
        <v>7</v>
      </c>
    </row>
    <row r="8" spans="1:7" s="169" customFormat="1" ht="15" customHeight="1" outlineLevel="1" x14ac:dyDescent="0.2">
      <c r="B8" s="170" t="str">
        <f>IF(Zakazka!$I$54=0,"",Zakazka!$I$54)</f>
        <v>766: Konstrukce truhlářské</v>
      </c>
      <c r="C8" s="171" t="str">
        <f>IF(Zakazka!$O$54=0,"",Zakazka!$O$54)</f>
        <v/>
      </c>
      <c r="D8" s="172" t="str">
        <f>IF(Zakazka!$Q$54=0,"",Zakazka!$Q$54)</f>
        <v/>
      </c>
      <c r="E8" s="171" t="str">
        <f>IF(Zakazka!$U$54=0,"",Zakazka!$U$54)</f>
        <v/>
      </c>
      <c r="F8" s="171" t="str">
        <f>IF(Zakazka!$V$54=0,"",Zakazka!$V$54)</f>
        <v/>
      </c>
      <c r="G8" s="171">
        <f>IF(Zakazka!$Y$54=0,"",Zakazka!$Y$54)</f>
        <v>4</v>
      </c>
    </row>
    <row r="9" spans="1:7" s="169" customFormat="1" ht="15" customHeight="1" outlineLevel="1" x14ac:dyDescent="0.2">
      <c r="B9" s="170" t="str">
        <f>IF(Zakazka!$I$77=0,"",Zakazka!$I$77)</f>
        <v>767: Konstrukce zámečnické</v>
      </c>
      <c r="C9" s="171" t="str">
        <f>IF(Zakazka!$O$77=0,"",Zakazka!$O$77)</f>
        <v/>
      </c>
      <c r="D9" s="172" t="str">
        <f>IF(Zakazka!$Q$77=0,"",Zakazka!$Q$77)</f>
        <v/>
      </c>
      <c r="E9" s="171" t="str">
        <f>IF(Zakazka!$U$77=0,"",Zakazka!$U$77)</f>
        <v/>
      </c>
      <c r="F9" s="171" t="str">
        <f>IF(Zakazka!$V$77=0,"",Zakazka!$V$77)</f>
        <v/>
      </c>
      <c r="G9" s="171">
        <f>IF(Zakazka!$Y$77=0,"",Zakazka!$Y$77)</f>
        <v>2</v>
      </c>
    </row>
    <row r="10" spans="1:7" s="169" customFormat="1" ht="15" customHeight="1" outlineLevel="1" x14ac:dyDescent="0.2">
      <c r="B10" s="170" t="str">
        <f>IF(Zakazka!$I$91=0,"",Zakazka!$I$91)</f>
        <v>771: Podlahy z dlaždic a obklady</v>
      </c>
      <c r="C10" s="171" t="str">
        <f>IF(Zakazka!$O$91=0,"",Zakazka!$O$91)</f>
        <v/>
      </c>
      <c r="D10" s="172">
        <f>IF(Zakazka!$Q$91=0,"",Zakazka!$Q$91)</f>
        <v>0.1323</v>
      </c>
      <c r="E10" s="171" t="str">
        <f>IF(Zakazka!$U$91=0,"",Zakazka!$U$91)</f>
        <v/>
      </c>
      <c r="F10" s="171" t="str">
        <f>IF(Zakazka!$V$91=0,"",Zakazka!$V$91)</f>
        <v/>
      </c>
      <c r="G10" s="171">
        <f>IF(Zakazka!$Y$91=0,"",Zakazka!$Y$91)</f>
        <v>3</v>
      </c>
    </row>
    <row r="11" spans="1:7" s="169" customFormat="1" ht="15" customHeight="1" outlineLevel="1" x14ac:dyDescent="0.2">
      <c r="B11" s="170" t="str">
        <f>IF(Zakazka!$I$104=0,"",Zakazka!$I$104)</f>
        <v>781: Obklady keramické</v>
      </c>
      <c r="C11" s="171" t="str">
        <f>IF(Zakazka!$O$104=0,"",Zakazka!$O$104)</f>
        <v/>
      </c>
      <c r="D11" s="172">
        <f>IF(Zakazka!$Q$104=0,"",Zakazka!$Q$104)</f>
        <v>2.1440000000000001E-2</v>
      </c>
      <c r="E11" s="171" t="str">
        <f>IF(Zakazka!$U$104=0,"",Zakazka!$U$104)</f>
        <v/>
      </c>
      <c r="F11" s="171" t="str">
        <f>IF(Zakazka!$V$104=0,"",Zakazka!$V$104)</f>
        <v/>
      </c>
      <c r="G11" s="171">
        <f>IF(Zakazka!$Y$104=0,"",Zakazka!$Y$104)</f>
        <v>6</v>
      </c>
    </row>
    <row r="12" spans="1:7" s="169" customFormat="1" ht="15" customHeight="1" outlineLevel="1" x14ac:dyDescent="0.2">
      <c r="B12" s="170" t="str">
        <f>IF(Zakazka!$I$128=0,"",Zakazka!$I$128)</f>
        <v>783: Nátěry</v>
      </c>
      <c r="C12" s="171" t="str">
        <f>IF(Zakazka!$O$128=0,"",Zakazka!$O$128)</f>
        <v/>
      </c>
      <c r="D12" s="172">
        <f>IF(Zakazka!$Q$128=0,"",Zakazka!$Q$128)</f>
        <v>2.9196000000000003E-2</v>
      </c>
      <c r="E12" s="171" t="str">
        <f>IF(Zakazka!$U$128=0,"",Zakazka!$U$128)</f>
        <v/>
      </c>
      <c r="F12" s="171" t="str">
        <f>IF(Zakazka!$V$128=0,"",Zakazka!$V$128)</f>
        <v/>
      </c>
      <c r="G12" s="171">
        <f>IF(Zakazka!$Y$128=0,"",Zakazka!$Y$128)</f>
        <v>3</v>
      </c>
    </row>
    <row r="13" spans="1:7" s="169" customFormat="1" ht="15" customHeight="1" outlineLevel="1" x14ac:dyDescent="0.2">
      <c r="B13" s="170" t="str">
        <f>IF(Zakazka!$I$146=0,"",Zakazka!$I$146)</f>
        <v>784: Malby</v>
      </c>
      <c r="C13" s="171" t="str">
        <f>IF(Zakazka!$O$146=0,"",Zakazka!$O$146)</f>
        <v/>
      </c>
      <c r="D13" s="172">
        <f>IF(Zakazka!$Q$146=0,"",Zakazka!$Q$146)</f>
        <v>0.31705166400000007</v>
      </c>
      <c r="E13" s="171" t="str">
        <f>IF(Zakazka!$U$146=0,"",Zakazka!$U$146)</f>
        <v/>
      </c>
      <c r="F13" s="171" t="str">
        <f>IF(Zakazka!$V$146=0,"",Zakazka!$V$146)</f>
        <v/>
      </c>
      <c r="G13" s="171">
        <f>IF(Zakazka!$Y$146=0,"",Zakazka!$Y$146)</f>
        <v>2</v>
      </c>
    </row>
    <row r="14" spans="1:7" s="169" customFormat="1" ht="15" customHeight="1" outlineLevel="1" x14ac:dyDescent="0.2">
      <c r="B14" s="170" t="str">
        <f>IF(Zakazka!$I$157=0,"",Zakazka!$I$157)</f>
        <v>94: Lešení a stavební výtahy</v>
      </c>
      <c r="C14" s="171" t="str">
        <f>IF(Zakazka!$O$157=0,"",Zakazka!$O$157)</f>
        <v/>
      </c>
      <c r="D14" s="172">
        <f>IF(Zakazka!$Q$157=0,"",Zakazka!$Q$157)</f>
        <v>5.6899079999999998E-2</v>
      </c>
      <c r="E14" s="171" t="str">
        <f>IF(Zakazka!$U$157=0,"",Zakazka!$U$157)</f>
        <v/>
      </c>
      <c r="F14" s="171" t="str">
        <f>IF(Zakazka!$V$157=0,"",Zakazka!$V$157)</f>
        <v/>
      </c>
      <c r="G14" s="171">
        <f>IF(Zakazka!$Y$157=0,"",Zakazka!$Y$157)</f>
        <v>1</v>
      </c>
    </row>
    <row r="15" spans="1:7" s="169" customFormat="1" ht="15" customHeight="1" outlineLevel="1" x14ac:dyDescent="0.2">
      <c r="B15" s="170" t="str">
        <f>IF(Zakazka!$I$164=0,"",Zakazka!$I$164)</f>
        <v>95: Dokončovací konstrukce na pozemních stavbách</v>
      </c>
      <c r="C15" s="171" t="str">
        <f>IF(Zakazka!$O$164=0,"",Zakazka!$O$164)</f>
        <v/>
      </c>
      <c r="D15" s="172">
        <f>IF(Zakazka!$Q$164=0,"",Zakazka!$Q$164)</f>
        <v>1.2554920000000001E-2</v>
      </c>
      <c r="E15" s="171" t="str">
        <f>IF(Zakazka!$U$164=0,"",Zakazka!$U$164)</f>
        <v/>
      </c>
      <c r="F15" s="171" t="str">
        <f>IF(Zakazka!$V$164=0,"",Zakazka!$V$164)</f>
        <v/>
      </c>
      <c r="G15" s="171">
        <f>IF(Zakazka!$Y$164=0,"",Zakazka!$Y$164)</f>
        <v>5</v>
      </c>
    </row>
    <row r="16" spans="1:7" s="169" customFormat="1" ht="15" customHeight="1" outlineLevel="1" x14ac:dyDescent="0.2">
      <c r="B16" s="170" t="str">
        <f>IF(Zakazka!$I$189=0,"",Zakazka!$I$189)</f>
        <v>99: Staveništní přesun hmot</v>
      </c>
      <c r="C16" s="171" t="str">
        <f>IF(Zakazka!$O$189=0,"",Zakazka!$O$189)</f>
        <v/>
      </c>
      <c r="D16" s="172" t="str">
        <f>IF(Zakazka!$Q$189=0,"",Zakazka!$Q$189)</f>
        <v/>
      </c>
      <c r="E16" s="171" t="str">
        <f>IF(Zakazka!$U$189=0,"",Zakazka!$U$189)</f>
        <v/>
      </c>
      <c r="F16" s="171" t="str">
        <f>IF(Zakazka!$V$189=0,"",Zakazka!$V$189)</f>
        <v/>
      </c>
      <c r="G16" s="171">
        <f>IF(Zakazka!$Y$189=0,"",Zakazka!$Y$189)</f>
        <v>1</v>
      </c>
    </row>
    <row r="17" spans="2:7" s="169" customFormat="1" ht="15" customHeight="1" outlineLevel="1" x14ac:dyDescent="0.2">
      <c r="B17" s="170" t="str">
        <f>IF(Zakazka!$I$194=0,"",Zakazka!$I$194)</f>
        <v>D96: Přesuny suti a vybouraných hmot</v>
      </c>
      <c r="C17" s="171" t="str">
        <f>IF(Zakazka!$O$194=0,"",Zakazka!$O$194)</f>
        <v/>
      </c>
      <c r="D17" s="172" t="str">
        <f>IF(Zakazka!$Q$194=0,"",Zakazka!$Q$194)</f>
        <v/>
      </c>
      <c r="E17" s="171" t="str">
        <f>IF(Zakazka!$U$194=0,"",Zakazka!$U$194)</f>
        <v/>
      </c>
      <c r="F17" s="171" t="str">
        <f>IF(Zakazka!$V$194=0,"",Zakazka!$V$194)</f>
        <v/>
      </c>
      <c r="G17" s="171">
        <f>IF(Zakazka!$Y$194=0,"",Zakazka!$Y$194)</f>
        <v>7</v>
      </c>
    </row>
    <row r="18" spans="2:7" s="169" customFormat="1" ht="15" customHeight="1" outlineLevel="1" x14ac:dyDescent="0.2">
      <c r="B18" s="170" t="str">
        <f>IF(Zakazka!$I$221=0,"",Zakazka!$I$221)</f>
        <v>M21: Elektroinstalace</v>
      </c>
      <c r="C18" s="171" t="str">
        <f>IF(Zakazka!$O$221=0,"",Zakazka!$O$221)</f>
        <v/>
      </c>
      <c r="D18" s="172" t="str">
        <f>IF(Zakazka!$Q$221=0,"",Zakazka!$Q$221)</f>
        <v/>
      </c>
      <c r="E18" s="171" t="str">
        <f>IF(Zakazka!$U$221=0,"",Zakazka!$U$221)</f>
        <v/>
      </c>
      <c r="F18" s="171" t="str">
        <f>IF(Zakazka!$V$221=0,"",Zakazka!$V$221)</f>
        <v/>
      </c>
      <c r="G18" s="171">
        <f>IF(Zakazka!$Y$221=0,"",Zakazka!$Y$221)</f>
        <v>1</v>
      </c>
    </row>
    <row r="19" spans="2:7" s="169" customFormat="1" ht="15" customHeight="1" outlineLevel="1" x14ac:dyDescent="0.2">
      <c r="B19" s="170" t="str">
        <f>IF(Zakazka!$I$226=0,"",Zakazka!$I$226)</f>
        <v>VRN: Vedlejší rozpočtové náklady</v>
      </c>
      <c r="C19" s="171" t="str">
        <f>IF(Zakazka!$O$226=0,"",Zakazka!$O$226)</f>
        <v/>
      </c>
      <c r="D19" s="172" t="str">
        <f>IF(Zakazka!$Q$226=0,"",Zakazka!$Q$226)</f>
        <v/>
      </c>
      <c r="E19" s="171" t="str">
        <f>IF(Zakazka!$U$226=0,"",Zakazka!$U$226)</f>
        <v/>
      </c>
      <c r="F19" s="171" t="str">
        <f>IF(Zakazka!$V$226=0,"",Zakazka!$V$226)</f>
        <v/>
      </c>
      <c r="G19" s="171">
        <f>IF(Zakazka!$Y$226=0,"",Zakazka!$Y$226)</f>
        <v>1</v>
      </c>
    </row>
    <row r="20" spans="2:7" s="165" customFormat="1" ht="15.75" customHeight="1" x14ac:dyDescent="0.2">
      <c r="B20" s="166" t="str">
        <f>IF(Zakazka!$I$232=0,"",Zakazka!$I$232)</f>
        <v>SO02: SO02 Stavební úpravy 4. NP</v>
      </c>
      <c r="C20" s="167" t="str">
        <f>IF(Zakazka!$O$232=0,"",Zakazka!$O$232)</f>
        <v/>
      </c>
      <c r="D20" s="168">
        <f>IF(Zakazka!$Q$232=0,"",Zakazka!$Q$232)</f>
        <v>6.6277667089999985</v>
      </c>
      <c r="E20" s="167" t="str">
        <f>IF(Zakazka!$U$232=0,"",Zakazka!$U$232)</f>
        <v/>
      </c>
      <c r="F20" s="167" t="str">
        <f>IF(Zakazka!$V$232=0,"",Zakazka!$V$232)</f>
        <v/>
      </c>
      <c r="G20" s="167">
        <f>IF(Zakazka!$Y$232=0,"",Zakazka!$Y$232)</f>
        <v>42</v>
      </c>
    </row>
    <row r="21" spans="2:7" s="169" customFormat="1" ht="15" customHeight="1" outlineLevel="1" x14ac:dyDescent="0.2">
      <c r="B21" s="170" t="str">
        <f>IF(Zakazka!$I$233=0,"",Zakazka!$I$233)</f>
        <v>3: Svislé a kompletní konstrukce</v>
      </c>
      <c r="C21" s="171" t="str">
        <f>IF(Zakazka!$O$233=0,"",Zakazka!$O$233)</f>
        <v/>
      </c>
      <c r="D21" s="172">
        <f>IF(Zakazka!$Q$233=0,"",Zakazka!$Q$233)</f>
        <v>0.32678400000000002</v>
      </c>
      <c r="E21" s="171" t="str">
        <f>IF(Zakazka!$U$233=0,"",Zakazka!$U$233)</f>
        <v/>
      </c>
      <c r="F21" s="171" t="str">
        <f>IF(Zakazka!$V$233=0,"",Zakazka!$V$233)</f>
        <v/>
      </c>
      <c r="G21" s="171">
        <f>IF(Zakazka!$Y$233=0,"",Zakazka!$Y$233)</f>
        <v>3</v>
      </c>
    </row>
    <row r="22" spans="2:7" s="169" customFormat="1" ht="15" customHeight="1" outlineLevel="1" x14ac:dyDescent="0.2">
      <c r="B22" s="170" t="str">
        <f>IF(Zakazka!$I$249=0,"",Zakazka!$I$249)</f>
        <v>61: Upravy povrchů vnitřní</v>
      </c>
      <c r="C22" s="171" t="str">
        <f>IF(Zakazka!$O$249=0,"",Zakazka!$O$249)</f>
        <v/>
      </c>
      <c r="D22" s="172">
        <f>IF(Zakazka!$Q$249=0,"",Zakazka!$Q$249)</f>
        <v>5.8265144849999988</v>
      </c>
      <c r="E22" s="171" t="str">
        <f>IF(Zakazka!$U$249=0,"",Zakazka!$U$249)</f>
        <v/>
      </c>
      <c r="F22" s="171" t="str">
        <f>IF(Zakazka!$V$249=0,"",Zakazka!$V$249)</f>
        <v/>
      </c>
      <c r="G22" s="171">
        <f>IF(Zakazka!$Y$249=0,"",Zakazka!$Y$249)</f>
        <v>6</v>
      </c>
    </row>
    <row r="23" spans="2:7" s="169" customFormat="1" ht="15" customHeight="1" outlineLevel="1" x14ac:dyDescent="0.2">
      <c r="B23" s="170" t="str">
        <f>IF(Zakazka!$I$283=0,"",Zakazka!$I$283)</f>
        <v>766: Konstrukce truhlářské</v>
      </c>
      <c r="C23" s="171" t="str">
        <f>IF(Zakazka!$O$283=0,"",Zakazka!$O$283)</f>
        <v/>
      </c>
      <c r="D23" s="172" t="str">
        <f>IF(Zakazka!$Q$283=0,"",Zakazka!$Q$283)</f>
        <v/>
      </c>
      <c r="E23" s="171" t="str">
        <f>IF(Zakazka!$U$283=0,"",Zakazka!$U$283)</f>
        <v/>
      </c>
      <c r="F23" s="171" t="str">
        <f>IF(Zakazka!$V$283=0,"",Zakazka!$V$283)</f>
        <v/>
      </c>
      <c r="G23" s="171">
        <f>IF(Zakazka!$Y$283=0,"",Zakazka!$Y$283)</f>
        <v>4</v>
      </c>
    </row>
    <row r="24" spans="2:7" s="169" customFormat="1" ht="15" customHeight="1" outlineLevel="1" x14ac:dyDescent="0.2">
      <c r="B24" s="170" t="str">
        <f>IF(Zakazka!$I$304=0,"",Zakazka!$I$304)</f>
        <v>767: Konstrukce zámečnické</v>
      </c>
      <c r="C24" s="171" t="str">
        <f>IF(Zakazka!$O$304=0,"",Zakazka!$O$304)</f>
        <v/>
      </c>
      <c r="D24" s="172" t="str">
        <f>IF(Zakazka!$Q$304=0,"",Zakazka!$Q$304)</f>
        <v/>
      </c>
      <c r="E24" s="171" t="str">
        <f>IF(Zakazka!$U$304=0,"",Zakazka!$U$304)</f>
        <v/>
      </c>
      <c r="F24" s="171" t="str">
        <f>IF(Zakazka!$V$304=0,"",Zakazka!$V$304)</f>
        <v/>
      </c>
      <c r="G24" s="171">
        <f>IF(Zakazka!$Y$304=0,"",Zakazka!$Y$304)</f>
        <v>3</v>
      </c>
    </row>
    <row r="25" spans="2:7" s="169" customFormat="1" ht="15" customHeight="1" outlineLevel="1" x14ac:dyDescent="0.2">
      <c r="B25" s="170" t="str">
        <f>IF(Zakazka!$I$321=0,"",Zakazka!$I$321)</f>
        <v>781: Obklady keramické</v>
      </c>
      <c r="C25" s="171" t="str">
        <f>IF(Zakazka!$O$321=0,"",Zakazka!$O$321)</f>
        <v/>
      </c>
      <c r="D25" s="172">
        <f>IF(Zakazka!$Q$321=0,"",Zakazka!$Q$321)</f>
        <v>2.5600000000000001E-2</v>
      </c>
      <c r="E25" s="171" t="str">
        <f>IF(Zakazka!$U$321=0,"",Zakazka!$U$321)</f>
        <v/>
      </c>
      <c r="F25" s="171" t="str">
        <f>IF(Zakazka!$V$321=0,"",Zakazka!$V$321)</f>
        <v/>
      </c>
      <c r="G25" s="171">
        <f>IF(Zakazka!$Y$321=0,"",Zakazka!$Y$321)</f>
        <v>6</v>
      </c>
    </row>
    <row r="26" spans="2:7" s="169" customFormat="1" ht="15" customHeight="1" outlineLevel="1" x14ac:dyDescent="0.2">
      <c r="B26" s="170" t="str">
        <f>IF(Zakazka!$I$345=0,"",Zakazka!$I$345)</f>
        <v>783: Nátěry</v>
      </c>
      <c r="C26" s="171" t="str">
        <f>IF(Zakazka!$O$345=0,"",Zakazka!$O$345)</f>
        <v/>
      </c>
      <c r="D26" s="172">
        <f>IF(Zakazka!$Q$345=0,"",Zakazka!$Q$345)</f>
        <v>2.8332000000000003E-2</v>
      </c>
      <c r="E26" s="171" t="str">
        <f>IF(Zakazka!$U$345=0,"",Zakazka!$U$345)</f>
        <v/>
      </c>
      <c r="F26" s="171" t="str">
        <f>IF(Zakazka!$V$345=0,"",Zakazka!$V$345)</f>
        <v/>
      </c>
      <c r="G26" s="171">
        <f>IF(Zakazka!$Y$345=0,"",Zakazka!$Y$345)</f>
        <v>3</v>
      </c>
    </row>
    <row r="27" spans="2:7" s="169" customFormat="1" ht="15" customHeight="1" outlineLevel="1" x14ac:dyDescent="0.2">
      <c r="B27" s="170" t="str">
        <f>IF(Zakazka!$I$363=0,"",Zakazka!$I$363)</f>
        <v>784: Malby</v>
      </c>
      <c r="C27" s="171" t="str">
        <f>IF(Zakazka!$O$363=0,"",Zakazka!$O$363)</f>
        <v/>
      </c>
      <c r="D27" s="172">
        <f>IF(Zakazka!$Q$363=0,"",Zakazka!$Q$363)</f>
        <v>0.34058322400000002</v>
      </c>
      <c r="E27" s="171" t="str">
        <f>IF(Zakazka!$U$363=0,"",Zakazka!$U$363)</f>
        <v/>
      </c>
      <c r="F27" s="171" t="str">
        <f>IF(Zakazka!$V$363=0,"",Zakazka!$V$363)</f>
        <v/>
      </c>
      <c r="G27" s="171">
        <f>IF(Zakazka!$Y$363=0,"",Zakazka!$Y$363)</f>
        <v>2</v>
      </c>
    </row>
    <row r="28" spans="2:7" s="169" customFormat="1" ht="15" customHeight="1" outlineLevel="1" x14ac:dyDescent="0.2">
      <c r="B28" s="170" t="str">
        <f>IF(Zakazka!$I$375=0,"",Zakazka!$I$375)</f>
        <v>94: Lešení a stavební výtahy</v>
      </c>
      <c r="C28" s="171" t="str">
        <f>IF(Zakazka!$O$375=0,"",Zakazka!$O$375)</f>
        <v/>
      </c>
      <c r="D28" s="172">
        <f>IF(Zakazka!$Q$375=0,"",Zakazka!$Q$375)</f>
        <v>6.5718239999999997E-2</v>
      </c>
      <c r="E28" s="171" t="str">
        <f>IF(Zakazka!$U$375=0,"",Zakazka!$U$375)</f>
        <v/>
      </c>
      <c r="F28" s="171" t="str">
        <f>IF(Zakazka!$V$375=0,"",Zakazka!$V$375)</f>
        <v/>
      </c>
      <c r="G28" s="171">
        <f>IF(Zakazka!$Y$375=0,"",Zakazka!$Y$375)</f>
        <v>1</v>
      </c>
    </row>
    <row r="29" spans="2:7" s="169" customFormat="1" ht="15" customHeight="1" outlineLevel="1" x14ac:dyDescent="0.2">
      <c r="B29" s="170" t="str">
        <f>IF(Zakazka!$I$382=0,"",Zakazka!$I$382)</f>
        <v>95: Dokončovací konstrukce na pozemních stavbách</v>
      </c>
      <c r="C29" s="171" t="str">
        <f>IF(Zakazka!$O$382=0,"",Zakazka!$O$382)</f>
        <v/>
      </c>
      <c r="D29" s="172">
        <f>IF(Zakazka!$Q$382=0,"",Zakazka!$Q$382)</f>
        <v>1.4234760000000001E-2</v>
      </c>
      <c r="E29" s="171" t="str">
        <f>IF(Zakazka!$U$382=0,"",Zakazka!$U$382)</f>
        <v/>
      </c>
      <c r="F29" s="171" t="str">
        <f>IF(Zakazka!$V$382=0,"",Zakazka!$V$382)</f>
        <v/>
      </c>
      <c r="G29" s="171">
        <f>IF(Zakazka!$Y$382=0,"",Zakazka!$Y$382)</f>
        <v>4</v>
      </c>
    </row>
    <row r="30" spans="2:7" s="169" customFormat="1" ht="15" customHeight="1" outlineLevel="1" x14ac:dyDescent="0.2">
      <c r="B30" s="170" t="str">
        <f>IF(Zakazka!$I$401=0,"",Zakazka!$I$401)</f>
        <v>99: Staveništní přesun hmot</v>
      </c>
      <c r="C30" s="171" t="str">
        <f>IF(Zakazka!$O$401=0,"",Zakazka!$O$401)</f>
        <v/>
      </c>
      <c r="D30" s="172" t="str">
        <f>IF(Zakazka!$Q$401=0,"",Zakazka!$Q$401)</f>
        <v/>
      </c>
      <c r="E30" s="171" t="str">
        <f>IF(Zakazka!$U$401=0,"",Zakazka!$U$401)</f>
        <v/>
      </c>
      <c r="F30" s="171" t="str">
        <f>IF(Zakazka!$V$401=0,"",Zakazka!$V$401)</f>
        <v/>
      </c>
      <c r="G30" s="171">
        <f>IF(Zakazka!$Y$401=0,"",Zakazka!$Y$401)</f>
        <v>1</v>
      </c>
    </row>
    <row r="31" spans="2:7" s="169" customFormat="1" ht="15" customHeight="1" outlineLevel="1" x14ac:dyDescent="0.2">
      <c r="B31" s="170" t="str">
        <f>IF(Zakazka!$I$406=0,"",Zakazka!$I$406)</f>
        <v>D96: Přesuny suti a vybouraných hmot</v>
      </c>
      <c r="C31" s="171" t="str">
        <f>IF(Zakazka!$O$406=0,"",Zakazka!$O$406)</f>
        <v/>
      </c>
      <c r="D31" s="172" t="str">
        <f>IF(Zakazka!$Q$406=0,"",Zakazka!$Q$406)</f>
        <v/>
      </c>
      <c r="E31" s="171" t="str">
        <f>IF(Zakazka!$U$406=0,"",Zakazka!$U$406)</f>
        <v/>
      </c>
      <c r="F31" s="171" t="str">
        <f>IF(Zakazka!$V$406=0,"",Zakazka!$V$406)</f>
        <v/>
      </c>
      <c r="G31" s="171">
        <f>IF(Zakazka!$Y$406=0,"",Zakazka!$Y$406)</f>
        <v>7</v>
      </c>
    </row>
    <row r="32" spans="2:7" s="169" customFormat="1" ht="15" customHeight="1" outlineLevel="1" x14ac:dyDescent="0.2">
      <c r="B32" s="170" t="str">
        <f>IF(Zakazka!$I$435=0,"",Zakazka!$I$435)</f>
        <v>M21: Elektroinstalace</v>
      </c>
      <c r="C32" s="171" t="str">
        <f>IF(Zakazka!$O$435=0,"",Zakazka!$O$435)</f>
        <v/>
      </c>
      <c r="D32" s="172" t="str">
        <f>IF(Zakazka!$Q$435=0,"",Zakazka!$Q$435)</f>
        <v/>
      </c>
      <c r="E32" s="171" t="str">
        <f>IF(Zakazka!$U$435=0,"",Zakazka!$U$435)</f>
        <v/>
      </c>
      <c r="F32" s="171" t="str">
        <f>IF(Zakazka!$V$435=0,"",Zakazka!$V$435)</f>
        <v/>
      </c>
      <c r="G32" s="171">
        <f>IF(Zakazka!$Y$435=0,"",Zakazka!$Y$435)</f>
        <v>1</v>
      </c>
    </row>
    <row r="33" spans="1:7" s="169" customFormat="1" ht="15" customHeight="1" outlineLevel="1" x14ac:dyDescent="0.2">
      <c r="B33" s="170" t="str">
        <f>IF(Zakazka!$I$440=0,"",Zakazka!$I$440)</f>
        <v>VRN: Vedlejší rozpočtové náklady</v>
      </c>
      <c r="C33" s="171" t="str">
        <f>IF(Zakazka!$O$440=0,"",Zakazka!$O$440)</f>
        <v/>
      </c>
      <c r="D33" s="172" t="str">
        <f>IF(Zakazka!$Q$440=0,"",Zakazka!$Q$440)</f>
        <v/>
      </c>
      <c r="E33" s="171" t="str">
        <f>IF(Zakazka!$U$440=0,"",Zakazka!$U$440)</f>
        <v/>
      </c>
      <c r="F33" s="171" t="str">
        <f>IF(Zakazka!$V$440=0,"",Zakazka!$V$440)</f>
        <v/>
      </c>
      <c r="G33" s="171">
        <f>IF(Zakazka!$Y$440=0,"",Zakazka!$Y$440)</f>
        <v>1</v>
      </c>
    </row>
    <row r="34" spans="1:7" ht="13.5" outlineLevel="1" thickBot="1" x14ac:dyDescent="0.25">
      <c r="B34" s="173"/>
      <c r="G34" s="173"/>
    </row>
    <row r="35" spans="1:7" s="174" customFormat="1" ht="15" x14ac:dyDescent="0.25">
      <c r="A35" s="174">
        <f>SUM(A37:A38)</f>
        <v>0</v>
      </c>
      <c r="B35" s="175" t="s">
        <v>125</v>
      </c>
      <c r="C35" s="176">
        <f>SUBTOTAL(9,C5:C34)/2</f>
        <v>0</v>
      </c>
      <c r="D35" s="177"/>
      <c r="E35" s="178"/>
      <c r="F35" s="178"/>
      <c r="G35" s="175"/>
    </row>
    <row r="36" spans="1:7" s="174" customFormat="1" ht="15" x14ac:dyDescent="0.25">
      <c r="B36" s="179" t="s">
        <v>14</v>
      </c>
      <c r="C36" s="180">
        <f>SUBTOTAL(9,C37:C38)</f>
        <v>0</v>
      </c>
      <c r="G36" s="179"/>
    </row>
    <row r="37" spans="1:7" s="136" customFormat="1" x14ac:dyDescent="0.2">
      <c r="A37" s="136">
        <f>IF(ISNUMBER(A3),SUMIF(__SAZBA__,A3,__CENA__),0)</f>
        <v>0</v>
      </c>
      <c r="B37" s="181" t="str">
        <f>IF(A37=0,"","DPH " &amp; A3 &amp; " % ze základny: " &amp; TEXT(A37,"# ##0"))</f>
        <v/>
      </c>
      <c r="C37" s="182" t="str">
        <f>IF(A37=0,"",A37*A3/100)</f>
        <v/>
      </c>
      <c r="G37" s="181"/>
    </row>
    <row r="38" spans="1:7" s="136" customFormat="1" ht="13.5" thickBot="1" x14ac:dyDescent="0.25">
      <c r="A38" s="136">
        <f>IF(ISNUMBER(A4),SUMIF(__SAZBA__,A4,__CENA__),0)</f>
        <v>0</v>
      </c>
      <c r="B38" s="181" t="str">
        <f>IF(A38=0,"","DPH " &amp; A4 &amp; " % ze základny: " &amp; TEXT(A38,"# ##0"))</f>
        <v/>
      </c>
      <c r="C38" s="182" t="str">
        <f>IF(A38=0,"",A38*A4/100)</f>
        <v/>
      </c>
      <c r="G38" s="181"/>
    </row>
    <row r="39" spans="1:7" s="174" customFormat="1" ht="15" x14ac:dyDescent="0.25">
      <c r="B39" s="175" t="s">
        <v>165</v>
      </c>
      <c r="C39" s="176">
        <f>SUM(C35:C36)</f>
        <v>0</v>
      </c>
      <c r="D39" s="175"/>
      <c r="E39" s="178"/>
      <c r="F39" s="178"/>
      <c r="G39" s="175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Y446"/>
  <sheetViews>
    <sheetView showGridLines="0" tabSelected="1" view="pageBreakPreview" topLeftCell="F10" zoomScale="115" zoomScaleNormal="115" zoomScaleSheetLayoutView="115" workbookViewId="0">
      <selection activeCell="X4" sqref="X4"/>
    </sheetView>
  </sheetViews>
  <sheetFormatPr defaultRowHeight="12.75" outlineLevelRow="3" x14ac:dyDescent="0.2"/>
  <cols>
    <col min="1" max="5" width="9.140625" style="17" hidden="1" customWidth="1"/>
    <col min="6" max="6" width="5.42578125" style="61" customWidth="1"/>
    <col min="7" max="7" width="4.28515625" style="62" customWidth="1"/>
    <col min="8" max="8" width="14.28515625" style="63" customWidth="1"/>
    <col min="9" max="9" width="72.5703125" style="64" customWidth="1"/>
    <col min="10" max="10" width="4.28515625" style="62" customWidth="1"/>
    <col min="11" max="11" width="13.7109375" style="65" hidden="1" customWidth="1"/>
    <col min="12" max="12" width="6.85546875" style="66" hidden="1" customWidth="1"/>
    <col min="13" max="13" width="14.42578125" style="65" customWidth="1"/>
    <col min="14" max="14" width="12.42578125" style="66" customWidth="1"/>
    <col min="15" max="15" width="15.7109375" style="67" customWidth="1"/>
    <col min="16" max="16" width="11.42578125" style="68" hidden="1" customWidth="1"/>
    <col min="17" max="17" width="14.28515625" style="66" hidden="1" customWidth="1"/>
    <col min="18" max="18" width="11.42578125" style="66" hidden="1" customWidth="1"/>
    <col min="19" max="19" width="14.28515625" style="66" hidden="1" customWidth="1"/>
    <col min="20" max="20" width="9.7109375" style="66" hidden="1" customWidth="1"/>
    <col min="21" max="21" width="14.5703125" style="66" hidden="1" customWidth="1"/>
    <col min="22" max="22" width="15.7109375" style="66" hidden="1" customWidth="1"/>
    <col min="23" max="23" width="25.7109375" style="66" hidden="1" customWidth="1"/>
    <col min="24" max="24" width="11.85546875" style="17" customWidth="1"/>
    <col min="25" max="25" width="9.140625" style="17" hidden="1" customWidth="1"/>
    <col min="26" max="16384" width="9.140625" style="17"/>
  </cols>
  <sheetData>
    <row r="1" spans="1:25" ht="21.6" customHeight="1" x14ac:dyDescent="0.25">
      <c r="F1" s="17" t="s">
        <v>53</v>
      </c>
      <c r="G1" s="18"/>
      <c r="H1" s="18"/>
      <c r="I1" s="18"/>
      <c r="J1" s="18"/>
      <c r="K1" s="19"/>
      <c r="L1" s="20"/>
      <c r="M1" s="19"/>
      <c r="N1" s="20"/>
      <c r="O1" s="21"/>
      <c r="P1" s="22"/>
      <c r="Q1" s="20"/>
      <c r="R1" s="20"/>
      <c r="S1" s="20"/>
      <c r="T1" s="20"/>
      <c r="U1" s="20"/>
      <c r="V1" s="20"/>
      <c r="W1" s="20"/>
    </row>
    <row r="2" spans="1:25" ht="21.6" customHeight="1" x14ac:dyDescent="0.25">
      <c r="F2" s="23" t="str">
        <f>'Kryci list'!C3</f>
        <v>Stavební úpravy 3. a 4. NP Gymnázium Písek - výkaz výměr</v>
      </c>
      <c r="G2" s="18"/>
      <c r="H2" s="18"/>
      <c r="I2" s="18"/>
      <c r="J2" s="18"/>
      <c r="K2" s="19"/>
      <c r="L2" s="20"/>
      <c r="M2" s="19"/>
      <c r="N2" s="20"/>
      <c r="O2" s="21"/>
      <c r="P2" s="22"/>
      <c r="Q2" s="20"/>
      <c r="R2" s="20"/>
      <c r="S2" s="20"/>
      <c r="T2" s="20"/>
      <c r="U2" s="20"/>
      <c r="V2" s="20"/>
      <c r="W2" s="20"/>
    </row>
    <row r="3" spans="1:25" s="89" customFormat="1" ht="13.5" thickBot="1" x14ac:dyDescent="0.25">
      <c r="F3" s="90" t="s">
        <v>46</v>
      </c>
      <c r="G3" s="90" t="s">
        <v>17</v>
      </c>
      <c r="H3" s="90" t="s">
        <v>15</v>
      </c>
      <c r="I3" s="91" t="s">
        <v>28</v>
      </c>
      <c r="J3" s="90" t="s">
        <v>8</v>
      </c>
      <c r="K3" s="90" t="s">
        <v>157</v>
      </c>
      <c r="L3" s="90" t="s">
        <v>45</v>
      </c>
      <c r="M3" s="90" t="s">
        <v>97</v>
      </c>
      <c r="N3" s="90" t="s">
        <v>91</v>
      </c>
      <c r="O3" s="90" t="s">
        <v>22</v>
      </c>
      <c r="P3" s="90" t="s">
        <v>109</v>
      </c>
      <c r="Q3" s="90" t="s">
        <v>50</v>
      </c>
      <c r="R3" s="90" t="s">
        <v>127</v>
      </c>
      <c r="S3" s="90" t="s">
        <v>30</v>
      </c>
      <c r="T3" s="90" t="s">
        <v>85</v>
      </c>
      <c r="U3" s="90" t="s">
        <v>14</v>
      </c>
      <c r="V3" s="90" t="s">
        <v>90</v>
      </c>
      <c r="W3" s="90" t="s">
        <v>124</v>
      </c>
      <c r="X3" s="90" t="s">
        <v>112</v>
      </c>
      <c r="Y3" s="89" t="s">
        <v>87</v>
      </c>
    </row>
    <row r="4" spans="1:25" ht="11.25" customHeight="1" x14ac:dyDescent="0.2">
      <c r="F4" s="24"/>
      <c r="G4" s="25"/>
      <c r="H4" s="26"/>
      <c r="I4" s="27"/>
      <c r="J4" s="25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8"/>
    </row>
    <row r="5" spans="1:25" s="79" customFormat="1" ht="18.75" customHeight="1" x14ac:dyDescent="0.2">
      <c r="F5" s="80"/>
      <c r="G5" s="81"/>
      <c r="H5" s="82"/>
      <c r="I5" s="82" t="s">
        <v>162</v>
      </c>
      <c r="J5" s="81"/>
      <c r="K5" s="83"/>
      <c r="L5" s="84"/>
      <c r="M5" s="83"/>
      <c r="N5" s="84"/>
      <c r="O5" s="85">
        <f>SUBTOTAL(9,O6:O231)</f>
        <v>0</v>
      </c>
      <c r="P5" s="86"/>
      <c r="Q5" s="85">
        <f>SUBTOTAL(9,Q6:Q231)</f>
        <v>6.3984271580000014</v>
      </c>
      <c r="R5" s="84"/>
      <c r="S5" s="85">
        <f>SUBTOTAL(9,S6:S231)</f>
        <v>13.160888170000002</v>
      </c>
      <c r="T5" s="87"/>
      <c r="U5" s="85">
        <f>SUBTOTAL(9,U6:U231)</f>
        <v>0</v>
      </c>
      <c r="V5" s="85">
        <f>SUBTOTAL(9,V6:V231)</f>
        <v>0</v>
      </c>
      <c r="W5" s="88"/>
      <c r="Y5" s="85">
        <f>SUBTOTAL(9,Y6:Y231)</f>
        <v>45</v>
      </c>
    </row>
    <row r="6" spans="1:25" s="69" customFormat="1" ht="16.5" customHeight="1" outlineLevel="1" x14ac:dyDescent="0.2">
      <c r="F6" s="70"/>
      <c r="G6" s="71"/>
      <c r="H6" s="72"/>
      <c r="I6" s="72" t="s">
        <v>161</v>
      </c>
      <c r="J6" s="71"/>
      <c r="K6" s="73"/>
      <c r="L6" s="74"/>
      <c r="M6" s="73"/>
      <c r="N6" s="74"/>
      <c r="O6" s="75">
        <f>SUBTOTAL(9,O7:O15)</f>
        <v>0</v>
      </c>
      <c r="P6" s="76"/>
      <c r="Q6" s="75">
        <f>SUBTOTAL(9,Q7:Q15)</f>
        <v>0.27368160000000002</v>
      </c>
      <c r="R6" s="74"/>
      <c r="S6" s="75">
        <f>SUBTOTAL(9,S7:S15)</f>
        <v>0</v>
      </c>
      <c r="T6" s="77"/>
      <c r="U6" s="75">
        <f>SUBTOTAL(9,U7:U15)</f>
        <v>0</v>
      </c>
      <c r="V6" s="75">
        <f>SUBTOTAL(9,V7:V15)</f>
        <v>0</v>
      </c>
      <c r="W6" s="78"/>
      <c r="Y6" s="75">
        <f>SUBTOTAL(9,Y7:Y15)</f>
        <v>2</v>
      </c>
    </row>
    <row r="7" spans="1:25" s="38" customFormat="1" ht="12" outlineLevel="2" x14ac:dyDescent="0.2">
      <c r="A7" s="29" t="s">
        <v>143</v>
      </c>
      <c r="B7" s="29" t="s">
        <v>129</v>
      </c>
      <c r="C7" s="29" t="s">
        <v>136</v>
      </c>
      <c r="D7" s="29" t="s">
        <v>137</v>
      </c>
      <c r="E7" s="29" t="s">
        <v>138</v>
      </c>
      <c r="F7" s="30">
        <v>1</v>
      </c>
      <c r="G7" s="31" t="s">
        <v>2</v>
      </c>
      <c r="H7" s="32" t="s">
        <v>98</v>
      </c>
      <c r="I7" s="33" t="s">
        <v>256</v>
      </c>
      <c r="J7" s="31" t="s">
        <v>5</v>
      </c>
      <c r="K7" s="34">
        <v>24</v>
      </c>
      <c r="L7" s="35">
        <v>0</v>
      </c>
      <c r="M7" s="34">
        <v>24</v>
      </c>
      <c r="N7" s="36"/>
      <c r="O7" s="37">
        <f>M7*N7</f>
        <v>0</v>
      </c>
      <c r="P7" s="37"/>
      <c r="Q7" s="37">
        <f>M7*P7</f>
        <v>0</v>
      </c>
      <c r="R7" s="37"/>
      <c r="S7" s="37">
        <f>M7*R7</f>
        <v>0</v>
      </c>
      <c r="T7" s="37">
        <v>21</v>
      </c>
      <c r="U7" s="37">
        <f>O7*T7/100</f>
        <v>0</v>
      </c>
      <c r="V7" s="37">
        <f>U7+O7</f>
        <v>0</v>
      </c>
      <c r="W7" s="37"/>
      <c r="X7" s="37"/>
      <c r="Y7" s="37">
        <v>1</v>
      </c>
    </row>
    <row r="8" spans="1:25" s="38" customFormat="1" ht="12" outlineLevel="2" x14ac:dyDescent="0.2">
      <c r="F8" s="39"/>
      <c r="G8" s="40"/>
      <c r="H8" s="184" t="s">
        <v>95</v>
      </c>
      <c r="I8" s="196"/>
      <c r="J8" s="196"/>
      <c r="K8" s="196"/>
      <c r="L8" s="196"/>
      <c r="M8" s="196"/>
      <c r="N8" s="196"/>
      <c r="O8" s="196"/>
      <c r="P8" s="42"/>
      <c r="Q8" s="43"/>
      <c r="R8" s="42"/>
      <c r="S8" s="43"/>
      <c r="T8" s="44"/>
      <c r="U8" s="44"/>
      <c r="V8" s="44"/>
      <c r="W8" s="45"/>
    </row>
    <row r="9" spans="1:25" s="38" customFormat="1" ht="6" customHeight="1" outlineLevel="2" x14ac:dyDescent="0.2">
      <c r="F9" s="39"/>
      <c r="G9" s="40"/>
      <c r="H9" s="41"/>
      <c r="I9" s="46"/>
      <c r="J9" s="46"/>
      <c r="K9" s="46"/>
      <c r="L9" s="46"/>
      <c r="M9" s="46"/>
      <c r="N9" s="46"/>
      <c r="O9" s="46"/>
      <c r="P9" s="42"/>
      <c r="Q9" s="43"/>
      <c r="R9" s="42"/>
      <c r="S9" s="43"/>
      <c r="T9" s="44"/>
      <c r="U9" s="44"/>
      <c r="V9" s="44"/>
      <c r="W9" s="45"/>
    </row>
    <row r="10" spans="1:25" s="38" customFormat="1" ht="12" outlineLevel="2" x14ac:dyDescent="0.2">
      <c r="F10" s="30">
        <v>34</v>
      </c>
      <c r="G10" s="31" t="s">
        <v>10</v>
      </c>
      <c r="H10" s="32" t="s">
        <v>54</v>
      </c>
      <c r="I10" s="33" t="s">
        <v>253</v>
      </c>
      <c r="J10" s="31" t="s">
        <v>11</v>
      </c>
      <c r="K10" s="34">
        <v>2.68</v>
      </c>
      <c r="L10" s="35"/>
      <c r="M10" s="34">
        <v>2.68</v>
      </c>
      <c r="N10" s="36"/>
      <c r="O10" s="37">
        <f>M10*N10</f>
        <v>0</v>
      </c>
      <c r="P10" s="37">
        <v>0.10212</v>
      </c>
      <c r="Q10" s="37">
        <f>M10*P10</f>
        <v>0.27368160000000002</v>
      </c>
      <c r="R10" s="37"/>
      <c r="S10" s="37">
        <f>M10*R10</f>
        <v>0</v>
      </c>
      <c r="T10" s="37">
        <v>21</v>
      </c>
      <c r="U10" s="37">
        <f>O10*T10/100</f>
        <v>0</v>
      </c>
      <c r="V10" s="37">
        <f>U10+O10</f>
        <v>0</v>
      </c>
      <c r="W10" s="37"/>
      <c r="X10" s="37"/>
      <c r="Y10" s="37">
        <v>1</v>
      </c>
    </row>
    <row r="11" spans="1:25" s="38" customFormat="1" ht="12" outlineLevel="2" x14ac:dyDescent="0.2">
      <c r="F11" s="39"/>
      <c r="G11" s="40"/>
      <c r="H11" s="184" t="s">
        <v>95</v>
      </c>
      <c r="I11" s="196" t="s">
        <v>276</v>
      </c>
      <c r="J11" s="196"/>
      <c r="K11" s="196"/>
      <c r="L11" s="196"/>
      <c r="M11" s="196"/>
      <c r="N11" s="196"/>
      <c r="O11" s="196"/>
      <c r="P11" s="42"/>
      <c r="Q11" s="43"/>
      <c r="R11" s="42"/>
      <c r="S11" s="43"/>
      <c r="T11" s="44"/>
      <c r="U11" s="44"/>
      <c r="V11" s="44"/>
      <c r="W11" s="45"/>
    </row>
    <row r="12" spans="1:25" s="38" customFormat="1" ht="6" customHeight="1" outlineLevel="2" x14ac:dyDescent="0.2">
      <c r="F12" s="39"/>
      <c r="G12" s="40"/>
      <c r="H12" s="41"/>
      <c r="I12" s="46"/>
      <c r="J12" s="46"/>
      <c r="K12" s="46"/>
      <c r="L12" s="46"/>
      <c r="M12" s="46"/>
      <c r="N12" s="46"/>
      <c r="O12" s="46"/>
      <c r="P12" s="42"/>
      <c r="Q12" s="43"/>
      <c r="R12" s="42"/>
      <c r="S12" s="43"/>
      <c r="T12" s="44"/>
      <c r="U12" s="44"/>
      <c r="V12" s="44"/>
      <c r="W12" s="45"/>
    </row>
    <row r="13" spans="1:25" s="47" customFormat="1" ht="11.25" outlineLevel="3" x14ac:dyDescent="0.2">
      <c r="F13" s="48"/>
      <c r="G13" s="49"/>
      <c r="H13" s="50" t="str">
        <f>IF(AND(H12&lt;&gt;"Výkaz výměr:",I12=""),"Výkaz výměr:","")</f>
        <v>Výkaz výměr:</v>
      </c>
      <c r="I13" s="51" t="s">
        <v>205</v>
      </c>
      <c r="J13" s="52"/>
      <c r="K13" s="53"/>
      <c r="L13" s="54"/>
      <c r="M13" s="55">
        <v>0</v>
      </c>
      <c r="N13" s="56"/>
      <c r="O13" s="57"/>
      <c r="P13" s="58"/>
      <c r="Q13" s="56"/>
      <c r="R13" s="56"/>
      <c r="S13" s="56"/>
      <c r="T13" s="59" t="s">
        <v>4</v>
      </c>
      <c r="U13" s="56"/>
      <c r="V13" s="56"/>
      <c r="W13" s="60"/>
    </row>
    <row r="14" spans="1:25" s="47" customFormat="1" ht="11.25" outlineLevel="3" x14ac:dyDescent="0.2">
      <c r="F14" s="48"/>
      <c r="G14" s="49"/>
      <c r="H14" s="50" t="str">
        <f>IF(AND(H13&lt;&gt;"Výkaz výměr:",I13=""),"Výkaz výměr:","")</f>
        <v/>
      </c>
      <c r="I14" s="51" t="s">
        <v>20</v>
      </c>
      <c r="J14" s="52"/>
      <c r="K14" s="53"/>
      <c r="L14" s="54"/>
      <c r="M14" s="55">
        <v>2.68</v>
      </c>
      <c r="N14" s="56"/>
      <c r="O14" s="57"/>
      <c r="P14" s="58"/>
      <c r="Q14" s="56"/>
      <c r="R14" s="56"/>
      <c r="S14" s="56"/>
      <c r="T14" s="59" t="s">
        <v>4</v>
      </c>
      <c r="U14" s="56"/>
      <c r="V14" s="56"/>
      <c r="W14" s="60"/>
    </row>
    <row r="15" spans="1:25" s="3" customFormat="1" ht="12.75" customHeight="1" outlineLevel="2" x14ac:dyDescent="0.2">
      <c r="F15" s="9"/>
      <c r="G15" s="10"/>
      <c r="H15" s="10"/>
      <c r="I15" s="11"/>
      <c r="J15" s="10"/>
      <c r="K15" s="12"/>
      <c r="L15" s="13"/>
      <c r="M15" s="12"/>
      <c r="N15" s="13"/>
      <c r="O15" s="14"/>
      <c r="P15" s="15"/>
      <c r="Q15" s="13"/>
      <c r="R15" s="13"/>
      <c r="S15" s="13"/>
      <c r="T15" s="16" t="s">
        <v>4</v>
      </c>
      <c r="U15" s="13"/>
      <c r="V15" s="13"/>
      <c r="W15" s="13"/>
    </row>
    <row r="16" spans="1:25" s="69" customFormat="1" ht="16.5" customHeight="1" outlineLevel="1" x14ac:dyDescent="0.2">
      <c r="F16" s="70"/>
      <c r="G16" s="71"/>
      <c r="H16" s="72"/>
      <c r="I16" s="72" t="s">
        <v>178</v>
      </c>
      <c r="J16" s="71"/>
      <c r="K16" s="73"/>
      <c r="L16" s="74"/>
      <c r="M16" s="73"/>
      <c r="N16" s="74"/>
      <c r="O16" s="75">
        <f>SUBTOTAL(9,O17:O53)</f>
        <v>0</v>
      </c>
      <c r="P16" s="76"/>
      <c r="Q16" s="75">
        <f>SUBTOTAL(9,Q17:Q53)</f>
        <v>5.5553038939999997</v>
      </c>
      <c r="R16" s="74"/>
      <c r="S16" s="75">
        <f>SUBTOTAL(9,S17:S53)</f>
        <v>0</v>
      </c>
      <c r="T16" s="77"/>
      <c r="U16" s="75">
        <f>SUBTOTAL(9,U17:U53)</f>
        <v>0</v>
      </c>
      <c r="V16" s="75">
        <f>SUBTOTAL(9,V17:V53)</f>
        <v>0</v>
      </c>
      <c r="W16" s="78"/>
      <c r="Y16" s="75">
        <f>SUBTOTAL(9,Y17:Y53)</f>
        <v>7</v>
      </c>
    </row>
    <row r="17" spans="6:25" s="38" customFormat="1" ht="12" outlineLevel="2" x14ac:dyDescent="0.2">
      <c r="F17" s="30">
        <v>2</v>
      </c>
      <c r="G17" s="31" t="s">
        <v>10</v>
      </c>
      <c r="H17" s="32" t="s">
        <v>58</v>
      </c>
      <c r="I17" s="33" t="s">
        <v>226</v>
      </c>
      <c r="J17" s="31" t="s">
        <v>11</v>
      </c>
      <c r="K17" s="34">
        <v>720.57359999999994</v>
      </c>
      <c r="L17" s="35">
        <v>0</v>
      </c>
      <c r="M17" s="34">
        <v>720.57359999999994</v>
      </c>
      <c r="N17" s="36"/>
      <c r="O17" s="37">
        <f>M17*N17</f>
        <v>0</v>
      </c>
      <c r="P17" s="37">
        <v>3.0000000000000001E-3</v>
      </c>
      <c r="Q17" s="37">
        <f>M17*P17</f>
        <v>2.1617207999999999</v>
      </c>
      <c r="R17" s="37"/>
      <c r="S17" s="37">
        <f>M17*R17</f>
        <v>0</v>
      </c>
      <c r="T17" s="37">
        <v>21</v>
      </c>
      <c r="U17" s="37">
        <f>O17*T17/100</f>
        <v>0</v>
      </c>
      <c r="V17" s="37">
        <f>U17+O17</f>
        <v>0</v>
      </c>
      <c r="W17" s="37"/>
      <c r="X17" s="37"/>
      <c r="Y17" s="37">
        <v>1</v>
      </c>
    </row>
    <row r="18" spans="6:25" s="38" customFormat="1" ht="12" outlineLevel="2" x14ac:dyDescent="0.2">
      <c r="F18" s="39"/>
      <c r="G18" s="40"/>
      <c r="H18" s="184" t="s">
        <v>95</v>
      </c>
      <c r="I18" s="196" t="s">
        <v>263</v>
      </c>
      <c r="J18" s="196"/>
      <c r="K18" s="196"/>
      <c r="L18" s="196"/>
      <c r="M18" s="196"/>
      <c r="N18" s="196"/>
      <c r="O18" s="196"/>
      <c r="P18" s="42"/>
      <c r="Q18" s="43"/>
      <c r="R18" s="42"/>
      <c r="S18" s="43"/>
      <c r="T18" s="44"/>
      <c r="U18" s="44"/>
      <c r="V18" s="44"/>
      <c r="W18" s="45"/>
    </row>
    <row r="19" spans="6:25" s="38" customFormat="1" ht="6" customHeight="1" outlineLevel="2" x14ac:dyDescent="0.2">
      <c r="F19" s="39"/>
      <c r="G19" s="40"/>
      <c r="H19" s="41"/>
      <c r="I19" s="46"/>
      <c r="J19" s="46"/>
      <c r="K19" s="46"/>
      <c r="L19" s="46"/>
      <c r="M19" s="46"/>
      <c r="N19" s="46"/>
      <c r="O19" s="46"/>
      <c r="P19" s="42"/>
      <c r="Q19" s="43"/>
      <c r="R19" s="42"/>
      <c r="S19" s="43"/>
      <c r="T19" s="44"/>
      <c r="U19" s="44"/>
      <c r="V19" s="44"/>
      <c r="W19" s="45"/>
    </row>
    <row r="20" spans="6:25" s="47" customFormat="1" ht="22.5" outlineLevel="3" x14ac:dyDescent="0.2">
      <c r="F20" s="48"/>
      <c r="G20" s="49"/>
      <c r="H20" s="50" t="str">
        <f t="shared" ref="H20:H26" si="0">IF(AND(H19&lt;&gt;"Výkaz výměr:",I19=""),"Výkaz výměr:","")</f>
        <v>Výkaz výměr:</v>
      </c>
      <c r="I20" s="51" t="s">
        <v>204</v>
      </c>
      <c r="J20" s="52"/>
      <c r="K20" s="53"/>
      <c r="L20" s="54"/>
      <c r="M20" s="55">
        <v>230.21710000000004</v>
      </c>
      <c r="N20" s="56"/>
      <c r="O20" s="57"/>
      <c r="P20" s="58"/>
      <c r="Q20" s="56"/>
      <c r="R20" s="56"/>
      <c r="S20" s="56"/>
      <c r="T20" s="59" t="s">
        <v>4</v>
      </c>
      <c r="U20" s="56"/>
      <c r="V20" s="56"/>
      <c r="W20" s="60"/>
    </row>
    <row r="21" spans="6:25" s="47" customFormat="1" ht="22.5" outlineLevel="3" x14ac:dyDescent="0.2">
      <c r="F21" s="48"/>
      <c r="G21" s="49"/>
      <c r="H21" s="50" t="str">
        <f t="shared" si="0"/>
        <v/>
      </c>
      <c r="I21" s="51" t="s">
        <v>259</v>
      </c>
      <c r="J21" s="52"/>
      <c r="K21" s="53"/>
      <c r="L21" s="54"/>
      <c r="M21" s="55">
        <v>497.30399999999992</v>
      </c>
      <c r="N21" s="56"/>
      <c r="O21" s="57"/>
      <c r="P21" s="58"/>
      <c r="Q21" s="56"/>
      <c r="R21" s="56"/>
      <c r="S21" s="56"/>
      <c r="T21" s="59" t="s">
        <v>4</v>
      </c>
      <c r="U21" s="56"/>
      <c r="V21" s="56"/>
      <c r="W21" s="60"/>
    </row>
    <row r="22" spans="6:25" s="47" customFormat="1" ht="22.5" outlineLevel="3" x14ac:dyDescent="0.2">
      <c r="F22" s="48"/>
      <c r="G22" s="49"/>
      <c r="H22" s="50" t="str">
        <f t="shared" si="0"/>
        <v/>
      </c>
      <c r="I22" s="51" t="s">
        <v>232</v>
      </c>
      <c r="J22" s="52"/>
      <c r="K22" s="53"/>
      <c r="L22" s="54"/>
      <c r="M22" s="55">
        <v>-75.852999999999994</v>
      </c>
      <c r="N22" s="56"/>
      <c r="O22" s="57"/>
      <c r="P22" s="58"/>
      <c r="Q22" s="56"/>
      <c r="R22" s="56"/>
      <c r="S22" s="56"/>
      <c r="T22" s="59" t="s">
        <v>4</v>
      </c>
      <c r="U22" s="56"/>
      <c r="V22" s="56"/>
      <c r="W22" s="60"/>
    </row>
    <row r="23" spans="6:25" s="47" customFormat="1" ht="22.5" outlineLevel="3" x14ac:dyDescent="0.2">
      <c r="F23" s="48"/>
      <c r="G23" s="49"/>
      <c r="H23" s="50" t="str">
        <f t="shared" si="0"/>
        <v/>
      </c>
      <c r="I23" s="51" t="s">
        <v>221</v>
      </c>
      <c r="J23" s="52"/>
      <c r="K23" s="53"/>
      <c r="L23" s="54"/>
      <c r="M23" s="55">
        <v>37.732500000000002</v>
      </c>
      <c r="N23" s="56"/>
      <c r="O23" s="57"/>
      <c r="P23" s="58"/>
      <c r="Q23" s="56"/>
      <c r="R23" s="56"/>
      <c r="S23" s="56"/>
      <c r="T23" s="59" t="s">
        <v>4</v>
      </c>
      <c r="U23" s="56"/>
      <c r="V23" s="56"/>
      <c r="W23" s="60"/>
    </row>
    <row r="24" spans="6:25" s="47" customFormat="1" ht="22.5" outlineLevel="3" x14ac:dyDescent="0.2">
      <c r="F24" s="48"/>
      <c r="G24" s="49"/>
      <c r="H24" s="50" t="str">
        <f t="shared" si="0"/>
        <v/>
      </c>
      <c r="I24" s="51" t="s">
        <v>139</v>
      </c>
      <c r="J24" s="52"/>
      <c r="K24" s="53"/>
      <c r="L24" s="54"/>
      <c r="M24" s="55">
        <v>29.04</v>
      </c>
      <c r="N24" s="56"/>
      <c r="O24" s="57"/>
      <c r="P24" s="58"/>
      <c r="Q24" s="56"/>
      <c r="R24" s="56"/>
      <c r="S24" s="56"/>
      <c r="T24" s="59" t="s">
        <v>4</v>
      </c>
      <c r="U24" s="56"/>
      <c r="V24" s="56"/>
      <c r="W24" s="60"/>
    </row>
    <row r="25" spans="6:25" s="47" customFormat="1" ht="22.5" outlineLevel="3" x14ac:dyDescent="0.2">
      <c r="F25" s="48"/>
      <c r="G25" s="49"/>
      <c r="H25" s="50" t="str">
        <f t="shared" si="0"/>
        <v/>
      </c>
      <c r="I25" s="51" t="s">
        <v>159</v>
      </c>
      <c r="J25" s="52"/>
      <c r="K25" s="53"/>
      <c r="L25" s="54"/>
      <c r="M25" s="55">
        <v>2.1330000000000005</v>
      </c>
      <c r="N25" s="56"/>
      <c r="O25" s="57"/>
      <c r="P25" s="58"/>
      <c r="Q25" s="56"/>
      <c r="R25" s="56"/>
      <c r="S25" s="56"/>
      <c r="T25" s="59" t="s">
        <v>4</v>
      </c>
      <c r="U25" s="56"/>
      <c r="V25" s="56"/>
      <c r="W25" s="60"/>
    </row>
    <row r="26" spans="6:25" s="47" customFormat="1" ht="11.25" outlineLevel="3" x14ac:dyDescent="0.2">
      <c r="F26" s="48"/>
      <c r="G26" s="49"/>
      <c r="H26" s="50" t="str">
        <f t="shared" si="0"/>
        <v/>
      </c>
      <c r="I26" s="51"/>
      <c r="J26" s="52"/>
      <c r="K26" s="53"/>
      <c r="L26" s="54"/>
      <c r="M26" s="55">
        <v>0</v>
      </c>
      <c r="N26" s="56"/>
      <c r="O26" s="57"/>
      <c r="P26" s="58"/>
      <c r="Q26" s="56"/>
      <c r="R26" s="56"/>
      <c r="S26" s="56"/>
      <c r="T26" s="59" t="s">
        <v>4</v>
      </c>
      <c r="U26" s="56"/>
      <c r="V26" s="56"/>
      <c r="W26" s="60"/>
    </row>
    <row r="27" spans="6:25" s="38" customFormat="1" ht="12" outlineLevel="2" x14ac:dyDescent="0.2">
      <c r="F27" s="30">
        <v>3</v>
      </c>
      <c r="G27" s="31" t="s">
        <v>10</v>
      </c>
      <c r="H27" s="32" t="s">
        <v>57</v>
      </c>
      <c r="I27" s="33" t="s">
        <v>251</v>
      </c>
      <c r="J27" s="31" t="s">
        <v>11</v>
      </c>
      <c r="K27" s="34">
        <v>80.903999999999996</v>
      </c>
      <c r="L27" s="35">
        <v>0</v>
      </c>
      <c r="M27" s="34">
        <v>80.903999999999996</v>
      </c>
      <c r="N27" s="36"/>
      <c r="O27" s="37">
        <f>M27*N27</f>
        <v>0</v>
      </c>
      <c r="P27" s="37">
        <v>4.8900000000000002E-3</v>
      </c>
      <c r="Q27" s="37">
        <f>M27*P27</f>
        <v>0.39562056000000001</v>
      </c>
      <c r="R27" s="37"/>
      <c r="S27" s="37">
        <f>M27*R27</f>
        <v>0</v>
      </c>
      <c r="T27" s="37">
        <v>21</v>
      </c>
      <c r="U27" s="37">
        <f>O27*T27/100</f>
        <v>0</v>
      </c>
      <c r="V27" s="37">
        <f>U27+O27</f>
        <v>0</v>
      </c>
      <c r="W27" s="37"/>
      <c r="X27" s="37"/>
      <c r="Y27" s="37">
        <v>1</v>
      </c>
    </row>
    <row r="28" spans="6:25" s="38" customFormat="1" ht="12" outlineLevel="2" x14ac:dyDescent="0.2">
      <c r="F28" s="39"/>
      <c r="G28" s="40"/>
      <c r="H28" s="184" t="s">
        <v>95</v>
      </c>
      <c r="I28" s="196" t="s">
        <v>272</v>
      </c>
      <c r="J28" s="196"/>
      <c r="K28" s="196"/>
      <c r="L28" s="196"/>
      <c r="M28" s="196"/>
      <c r="N28" s="196"/>
      <c r="O28" s="196"/>
      <c r="P28" s="42"/>
      <c r="Q28" s="43"/>
      <c r="R28" s="42"/>
      <c r="S28" s="43"/>
      <c r="T28" s="44"/>
      <c r="U28" s="44"/>
      <c r="V28" s="44"/>
      <c r="W28" s="45"/>
    </row>
    <row r="29" spans="6:25" s="38" customFormat="1" ht="6" customHeight="1" outlineLevel="2" x14ac:dyDescent="0.2">
      <c r="F29" s="39"/>
      <c r="G29" s="40"/>
      <c r="H29" s="41"/>
      <c r="I29" s="46"/>
      <c r="J29" s="46"/>
      <c r="K29" s="46"/>
      <c r="L29" s="46"/>
      <c r="M29" s="46"/>
      <c r="N29" s="46"/>
      <c r="O29" s="46"/>
      <c r="P29" s="42"/>
      <c r="Q29" s="43"/>
      <c r="R29" s="42"/>
      <c r="S29" s="43"/>
      <c r="T29" s="44"/>
      <c r="U29" s="44"/>
      <c r="V29" s="44"/>
      <c r="W29" s="45"/>
    </row>
    <row r="30" spans="6:25" s="47" customFormat="1" ht="22.5" outlineLevel="3" x14ac:dyDescent="0.2">
      <c r="F30" s="48"/>
      <c r="G30" s="49"/>
      <c r="H30" s="50" t="str">
        <f>IF(AND(H29&lt;&gt;"Výkaz výměr:",I29=""),"Výkaz výměr:","")</f>
        <v>Výkaz výměr:</v>
      </c>
      <c r="I30" s="51" t="s">
        <v>199</v>
      </c>
      <c r="J30" s="52"/>
      <c r="K30" s="53"/>
      <c r="L30" s="54"/>
      <c r="M30" s="55">
        <v>80.903999999999996</v>
      </c>
      <c r="N30" s="56"/>
      <c r="O30" s="57"/>
      <c r="P30" s="58"/>
      <c r="Q30" s="56"/>
      <c r="R30" s="56"/>
      <c r="S30" s="56"/>
      <c r="T30" s="59" t="s">
        <v>4</v>
      </c>
      <c r="U30" s="56"/>
      <c r="V30" s="56"/>
      <c r="W30" s="60"/>
    </row>
    <row r="31" spans="6:25" s="47" customFormat="1" ht="11.25" outlineLevel="3" x14ac:dyDescent="0.2">
      <c r="F31" s="48"/>
      <c r="G31" s="49"/>
      <c r="H31" s="50" t="str">
        <f>IF(AND(H30&lt;&gt;"Výkaz výměr:",I30=""),"Výkaz výměr:","")</f>
        <v/>
      </c>
      <c r="I31" s="51"/>
      <c r="J31" s="52"/>
      <c r="K31" s="53"/>
      <c r="L31" s="54"/>
      <c r="M31" s="55">
        <v>0</v>
      </c>
      <c r="N31" s="56"/>
      <c r="O31" s="57"/>
      <c r="P31" s="58"/>
      <c r="Q31" s="56"/>
      <c r="R31" s="56"/>
      <c r="S31" s="56"/>
      <c r="T31" s="59" t="s">
        <v>4</v>
      </c>
      <c r="U31" s="56"/>
      <c r="V31" s="56"/>
      <c r="W31" s="60"/>
    </row>
    <row r="32" spans="6:25" s="38" customFormat="1" ht="12" outlineLevel="2" x14ac:dyDescent="0.2">
      <c r="F32" s="30">
        <v>32</v>
      </c>
      <c r="G32" s="31" t="s">
        <v>10</v>
      </c>
      <c r="H32" s="32" t="s">
        <v>59</v>
      </c>
      <c r="I32" s="33" t="s">
        <v>231</v>
      </c>
      <c r="J32" s="31" t="s">
        <v>11</v>
      </c>
      <c r="K32" s="34">
        <v>27.737000000000002</v>
      </c>
      <c r="L32" s="35">
        <v>0</v>
      </c>
      <c r="M32" s="34">
        <v>27.737000000000002</v>
      </c>
      <c r="N32" s="36"/>
      <c r="O32" s="37">
        <f>M32*N32</f>
        <v>0</v>
      </c>
      <c r="P32" s="37">
        <v>4.1529999999999997E-2</v>
      </c>
      <c r="Q32" s="37">
        <f>M32*P32</f>
        <v>1.1519176099999999</v>
      </c>
      <c r="R32" s="37"/>
      <c r="S32" s="37">
        <f>M32*R32</f>
        <v>0</v>
      </c>
      <c r="T32" s="37">
        <v>21</v>
      </c>
      <c r="U32" s="37">
        <f>O32*T32/100</f>
        <v>0</v>
      </c>
      <c r="V32" s="37">
        <f>U32+O32</f>
        <v>0</v>
      </c>
      <c r="W32" s="37"/>
      <c r="X32" s="37"/>
      <c r="Y32" s="37">
        <v>1</v>
      </c>
    </row>
    <row r="33" spans="6:25" s="38" customFormat="1" ht="12" outlineLevel="2" x14ac:dyDescent="0.2">
      <c r="F33" s="39"/>
      <c r="G33" s="40"/>
      <c r="H33" s="184" t="s">
        <v>95</v>
      </c>
      <c r="I33" s="196" t="s">
        <v>268</v>
      </c>
      <c r="J33" s="196"/>
      <c r="K33" s="196"/>
      <c r="L33" s="196"/>
      <c r="M33" s="196"/>
      <c r="N33" s="196"/>
      <c r="O33" s="196"/>
      <c r="P33" s="42"/>
      <c r="Q33" s="43"/>
      <c r="R33" s="42"/>
      <c r="S33" s="43"/>
      <c r="T33" s="44"/>
      <c r="U33" s="44"/>
      <c r="V33" s="44"/>
      <c r="W33" s="45"/>
    </row>
    <row r="34" spans="6:25" s="38" customFormat="1" ht="6" customHeight="1" outlineLevel="2" x14ac:dyDescent="0.2">
      <c r="F34" s="39"/>
      <c r="G34" s="40"/>
      <c r="H34" s="41"/>
      <c r="I34" s="46"/>
      <c r="J34" s="46"/>
      <c r="K34" s="46"/>
      <c r="L34" s="46"/>
      <c r="M34" s="46"/>
      <c r="N34" s="46"/>
      <c r="O34" s="46"/>
      <c r="P34" s="42"/>
      <c r="Q34" s="43"/>
      <c r="R34" s="42"/>
      <c r="S34" s="43"/>
      <c r="T34" s="44"/>
      <c r="U34" s="44"/>
      <c r="V34" s="44"/>
      <c r="W34" s="45"/>
    </row>
    <row r="35" spans="6:25" s="47" customFormat="1" ht="11.25" outlineLevel="3" x14ac:dyDescent="0.2">
      <c r="F35" s="48"/>
      <c r="G35" s="49"/>
      <c r="H35" s="50" t="str">
        <f>IF(AND(H34&lt;&gt;"Výkaz výměr:",I34=""),"Výkaz výměr:","")</f>
        <v>Výkaz výměr:</v>
      </c>
      <c r="I35" s="51" t="s">
        <v>201</v>
      </c>
      <c r="J35" s="52"/>
      <c r="K35" s="53"/>
      <c r="L35" s="54"/>
      <c r="M35" s="55">
        <v>27.737000000000002</v>
      </c>
      <c r="N35" s="56"/>
      <c r="O35" s="57"/>
      <c r="P35" s="58"/>
      <c r="Q35" s="56"/>
      <c r="R35" s="56"/>
      <c r="S35" s="56"/>
      <c r="T35" s="59" t="s">
        <v>4</v>
      </c>
      <c r="U35" s="56"/>
      <c r="V35" s="56"/>
      <c r="W35" s="60"/>
    </row>
    <row r="36" spans="6:25" s="38" customFormat="1" ht="12" outlineLevel="2" x14ac:dyDescent="0.2">
      <c r="F36" s="30">
        <v>33</v>
      </c>
      <c r="G36" s="31" t="s">
        <v>10</v>
      </c>
      <c r="H36" s="32" t="s">
        <v>56</v>
      </c>
      <c r="I36" s="33" t="s">
        <v>258</v>
      </c>
      <c r="J36" s="31" t="s">
        <v>11</v>
      </c>
      <c r="K36" s="34">
        <v>115.11</v>
      </c>
      <c r="L36" s="35"/>
      <c r="M36" s="34">
        <v>115.11</v>
      </c>
      <c r="N36" s="36"/>
      <c r="O36" s="37">
        <f>M36*N36</f>
        <v>0</v>
      </c>
      <c r="P36" s="37">
        <v>9.0000000000000006E-5</v>
      </c>
      <c r="Q36" s="37">
        <f>M36*P36</f>
        <v>1.03599E-2</v>
      </c>
      <c r="R36" s="37"/>
      <c r="S36" s="37">
        <f>M36*R36</f>
        <v>0</v>
      </c>
      <c r="T36" s="37">
        <v>21</v>
      </c>
      <c r="U36" s="37">
        <f>O36*T36/100</f>
        <v>0</v>
      </c>
      <c r="V36" s="37">
        <f>U36+O36</f>
        <v>0</v>
      </c>
      <c r="W36" s="37"/>
      <c r="X36" s="37"/>
      <c r="Y36" s="37">
        <v>1</v>
      </c>
    </row>
    <row r="37" spans="6:25" s="38" customFormat="1" ht="12" outlineLevel="2" x14ac:dyDescent="0.2">
      <c r="F37" s="39"/>
      <c r="G37" s="40"/>
      <c r="H37" s="184" t="s">
        <v>95</v>
      </c>
      <c r="I37" s="196" t="s">
        <v>278</v>
      </c>
      <c r="J37" s="196"/>
      <c r="K37" s="196"/>
      <c r="L37" s="196"/>
      <c r="M37" s="196"/>
      <c r="N37" s="196"/>
      <c r="O37" s="196"/>
      <c r="P37" s="42"/>
      <c r="Q37" s="43"/>
      <c r="R37" s="42"/>
      <c r="S37" s="43"/>
      <c r="T37" s="44"/>
      <c r="U37" s="44"/>
      <c r="V37" s="44"/>
      <c r="W37" s="45"/>
    </row>
    <row r="38" spans="6:25" s="38" customFormat="1" ht="6" customHeight="1" outlineLevel="2" x14ac:dyDescent="0.2">
      <c r="F38" s="39"/>
      <c r="G38" s="40"/>
      <c r="H38" s="41"/>
      <c r="I38" s="46"/>
      <c r="J38" s="46"/>
      <c r="K38" s="46"/>
      <c r="L38" s="46"/>
      <c r="M38" s="46"/>
      <c r="N38" s="46"/>
      <c r="O38" s="46"/>
      <c r="P38" s="42"/>
      <c r="Q38" s="43"/>
      <c r="R38" s="42"/>
      <c r="S38" s="43"/>
      <c r="T38" s="44"/>
      <c r="U38" s="44"/>
      <c r="V38" s="44"/>
      <c r="W38" s="45"/>
    </row>
    <row r="39" spans="6:25" s="47" customFormat="1" ht="11.25" outlineLevel="3" x14ac:dyDescent="0.2">
      <c r="F39" s="48"/>
      <c r="G39" s="49"/>
      <c r="H39" s="50" t="str">
        <f>IF(AND(H38&lt;&gt;"Výkaz výměr:",I38=""),"Výkaz výměr:","")</f>
        <v>Výkaz výměr:</v>
      </c>
      <c r="I39" s="51" t="s">
        <v>172</v>
      </c>
      <c r="J39" s="52"/>
      <c r="K39" s="53"/>
      <c r="L39" s="54"/>
      <c r="M39" s="55">
        <v>115.11</v>
      </c>
      <c r="N39" s="56"/>
      <c r="O39" s="57"/>
      <c r="P39" s="58"/>
      <c r="Q39" s="56"/>
      <c r="R39" s="56"/>
      <c r="S39" s="56"/>
      <c r="T39" s="59" t="s">
        <v>4</v>
      </c>
      <c r="U39" s="56"/>
      <c r="V39" s="56"/>
      <c r="W39" s="60"/>
    </row>
    <row r="40" spans="6:25" s="47" customFormat="1" ht="11.25" outlineLevel="3" x14ac:dyDescent="0.2">
      <c r="F40" s="48"/>
      <c r="G40" s="49"/>
      <c r="H40" s="50" t="str">
        <f>IF(AND(H39&lt;&gt;"Výkaz výměr:",I39=""),"Výkaz výměr:","")</f>
        <v/>
      </c>
      <c r="I40" s="51"/>
      <c r="J40" s="52"/>
      <c r="K40" s="53"/>
      <c r="L40" s="54"/>
      <c r="M40" s="55">
        <v>0</v>
      </c>
      <c r="N40" s="56"/>
      <c r="O40" s="57"/>
      <c r="P40" s="58"/>
      <c r="Q40" s="56"/>
      <c r="R40" s="56"/>
      <c r="S40" s="56"/>
      <c r="T40" s="59" t="s">
        <v>4</v>
      </c>
      <c r="U40" s="56"/>
      <c r="V40" s="56"/>
      <c r="W40" s="60"/>
    </row>
    <row r="41" spans="6:25" s="38" customFormat="1" ht="12" outlineLevel="2" x14ac:dyDescent="0.2">
      <c r="F41" s="30">
        <v>37</v>
      </c>
      <c r="G41" s="31" t="s">
        <v>10</v>
      </c>
      <c r="H41" s="32" t="s">
        <v>60</v>
      </c>
      <c r="I41" s="33" t="s">
        <v>244</v>
      </c>
      <c r="J41" s="31" t="s">
        <v>11</v>
      </c>
      <c r="K41" s="34">
        <v>307.48</v>
      </c>
      <c r="L41" s="35"/>
      <c r="M41" s="34">
        <v>307.48</v>
      </c>
      <c r="N41" s="36"/>
      <c r="O41" s="37">
        <f>M41*N41</f>
        <v>0</v>
      </c>
      <c r="P41" s="37">
        <v>5.7000000000000002E-3</v>
      </c>
      <c r="Q41" s="37">
        <f>M41*P41</f>
        <v>1.7526360000000001</v>
      </c>
      <c r="R41" s="37"/>
      <c r="S41" s="37">
        <f>M41*R41</f>
        <v>0</v>
      </c>
      <c r="T41" s="37">
        <v>21</v>
      </c>
      <c r="U41" s="37">
        <f>O41*T41/100</f>
        <v>0</v>
      </c>
      <c r="V41" s="37">
        <f>U41+O41</f>
        <v>0</v>
      </c>
      <c r="W41" s="37"/>
      <c r="X41" s="37"/>
      <c r="Y41" s="37">
        <v>1</v>
      </c>
    </row>
    <row r="42" spans="6:25" s="38" customFormat="1" ht="12" outlineLevel="2" x14ac:dyDescent="0.2">
      <c r="F42" s="39"/>
      <c r="G42" s="40"/>
      <c r="H42" s="184" t="s">
        <v>95</v>
      </c>
      <c r="I42" s="196"/>
      <c r="J42" s="196"/>
      <c r="K42" s="196"/>
      <c r="L42" s="196"/>
      <c r="M42" s="196"/>
      <c r="N42" s="196"/>
      <c r="O42" s="196"/>
      <c r="P42" s="42"/>
      <c r="Q42" s="43"/>
      <c r="R42" s="42"/>
      <c r="S42" s="43"/>
      <c r="T42" s="44"/>
      <c r="U42" s="44"/>
      <c r="V42" s="44"/>
      <c r="W42" s="45"/>
    </row>
    <row r="43" spans="6:25" s="38" customFormat="1" ht="6" customHeight="1" outlineLevel="2" x14ac:dyDescent="0.2">
      <c r="F43" s="39"/>
      <c r="G43" s="40"/>
      <c r="H43" s="41"/>
      <c r="I43" s="46"/>
      <c r="J43" s="46"/>
      <c r="K43" s="46"/>
      <c r="L43" s="46"/>
      <c r="M43" s="46"/>
      <c r="N43" s="46"/>
      <c r="O43" s="46"/>
      <c r="P43" s="42"/>
      <c r="Q43" s="43"/>
      <c r="R43" s="42"/>
      <c r="S43" s="43"/>
      <c r="T43" s="44"/>
      <c r="U43" s="44"/>
      <c r="V43" s="44"/>
      <c r="W43" s="45"/>
    </row>
    <row r="44" spans="6:25" s="47" customFormat="1" ht="11.25" outlineLevel="3" x14ac:dyDescent="0.2">
      <c r="F44" s="48"/>
      <c r="G44" s="49"/>
      <c r="H44" s="50" t="str">
        <f>IF(AND(H43&lt;&gt;"Výkaz výměr:",I43=""),"Výkaz výměr:","")</f>
        <v>Výkaz výměr:</v>
      </c>
      <c r="I44" s="51" t="s">
        <v>111</v>
      </c>
      <c r="J44" s="52"/>
      <c r="K44" s="53"/>
      <c r="L44" s="54"/>
      <c r="M44" s="55">
        <v>307.48</v>
      </c>
      <c r="N44" s="56"/>
      <c r="O44" s="57"/>
      <c r="P44" s="58"/>
      <c r="Q44" s="56"/>
      <c r="R44" s="56"/>
      <c r="S44" s="56"/>
      <c r="T44" s="59" t="s">
        <v>4</v>
      </c>
      <c r="U44" s="56"/>
      <c r="V44" s="56"/>
      <c r="W44" s="60"/>
    </row>
    <row r="45" spans="6:25" s="38" customFormat="1" ht="12" outlineLevel="2" x14ac:dyDescent="0.2">
      <c r="F45" s="30">
        <v>39</v>
      </c>
      <c r="G45" s="31" t="s">
        <v>10</v>
      </c>
      <c r="H45" s="32" t="s">
        <v>62</v>
      </c>
      <c r="I45" s="33" t="s">
        <v>249</v>
      </c>
      <c r="J45" s="31" t="s">
        <v>12</v>
      </c>
      <c r="K45" s="34">
        <v>3.3600000000000005E-2</v>
      </c>
      <c r="L45" s="35"/>
      <c r="M45" s="34">
        <v>3.3600000000000005E-2</v>
      </c>
      <c r="N45" s="36"/>
      <c r="O45" s="37">
        <f>M45*N45</f>
        <v>0</v>
      </c>
      <c r="P45" s="37">
        <v>2.2563399999999998</v>
      </c>
      <c r="Q45" s="37">
        <f>M45*P45</f>
        <v>7.5813024000000007E-2</v>
      </c>
      <c r="R45" s="37"/>
      <c r="S45" s="37">
        <f>M45*R45</f>
        <v>0</v>
      </c>
      <c r="T45" s="37">
        <v>21</v>
      </c>
      <c r="U45" s="37">
        <f>O45*T45/100</f>
        <v>0</v>
      </c>
      <c r="V45" s="37">
        <f>U45+O45</f>
        <v>0</v>
      </c>
      <c r="W45" s="37"/>
      <c r="X45" s="37"/>
      <c r="Y45" s="37">
        <v>1</v>
      </c>
    </row>
    <row r="46" spans="6:25" s="38" customFormat="1" ht="12" outlineLevel="2" x14ac:dyDescent="0.2">
      <c r="F46" s="39"/>
      <c r="G46" s="40"/>
      <c r="H46" s="184" t="s">
        <v>95</v>
      </c>
      <c r="I46" s="196" t="s">
        <v>271</v>
      </c>
      <c r="J46" s="196"/>
      <c r="K46" s="196"/>
      <c r="L46" s="196"/>
      <c r="M46" s="196"/>
      <c r="N46" s="196"/>
      <c r="O46" s="196"/>
      <c r="P46" s="42"/>
      <c r="Q46" s="43"/>
      <c r="R46" s="42"/>
      <c r="S46" s="43"/>
      <c r="T46" s="44"/>
      <c r="U46" s="44"/>
      <c r="V46" s="44"/>
      <c r="W46" s="45"/>
    </row>
    <row r="47" spans="6:25" s="38" customFormat="1" ht="6" customHeight="1" outlineLevel="2" x14ac:dyDescent="0.2">
      <c r="F47" s="39"/>
      <c r="G47" s="40"/>
      <c r="H47" s="41"/>
      <c r="I47" s="46"/>
      <c r="J47" s="46"/>
      <c r="K47" s="46"/>
      <c r="L47" s="46"/>
      <c r="M47" s="46"/>
      <c r="N47" s="46"/>
      <c r="O47" s="46"/>
      <c r="P47" s="42"/>
      <c r="Q47" s="43"/>
      <c r="R47" s="42"/>
      <c r="S47" s="43"/>
      <c r="T47" s="44"/>
      <c r="U47" s="44"/>
      <c r="V47" s="44"/>
      <c r="W47" s="45"/>
    </row>
    <row r="48" spans="6:25" s="47" customFormat="1" ht="11.25" outlineLevel="3" x14ac:dyDescent="0.2">
      <c r="F48" s="48"/>
      <c r="G48" s="49"/>
      <c r="H48" s="50" t="str">
        <f>IF(AND(H47&lt;&gt;"Výkaz výměr:",I47=""),"Výkaz výměr:","")</f>
        <v>Výkaz výměr:</v>
      </c>
      <c r="I48" s="51" t="s">
        <v>130</v>
      </c>
      <c r="J48" s="52"/>
      <c r="K48" s="53"/>
      <c r="L48" s="54"/>
      <c r="M48" s="55">
        <v>3.3600000000000005E-2</v>
      </c>
      <c r="N48" s="56"/>
      <c r="O48" s="57"/>
      <c r="P48" s="58"/>
      <c r="Q48" s="56"/>
      <c r="R48" s="56"/>
      <c r="S48" s="56"/>
      <c r="T48" s="59" t="s">
        <v>4</v>
      </c>
      <c r="U48" s="56"/>
      <c r="V48" s="56"/>
      <c r="W48" s="60"/>
    </row>
    <row r="49" spans="6:25" s="47" customFormat="1" ht="11.25" outlineLevel="3" x14ac:dyDescent="0.2">
      <c r="F49" s="48"/>
      <c r="G49" s="49"/>
      <c r="H49" s="50" t="str">
        <f>IF(AND(H48&lt;&gt;"Výkaz výměr:",I48=""),"Výkaz výměr:","")</f>
        <v/>
      </c>
      <c r="I49" s="51"/>
      <c r="J49" s="52"/>
      <c r="K49" s="53"/>
      <c r="L49" s="54"/>
      <c r="M49" s="55">
        <v>0</v>
      </c>
      <c r="N49" s="56"/>
      <c r="O49" s="57"/>
      <c r="P49" s="58"/>
      <c r="Q49" s="56"/>
      <c r="R49" s="56"/>
      <c r="S49" s="56"/>
      <c r="T49" s="59" t="s">
        <v>4</v>
      </c>
      <c r="U49" s="56"/>
      <c r="V49" s="56"/>
      <c r="W49" s="60"/>
    </row>
    <row r="50" spans="6:25" s="38" customFormat="1" ht="12" outlineLevel="2" x14ac:dyDescent="0.2">
      <c r="F50" s="30">
        <v>44</v>
      </c>
      <c r="G50" s="31" t="s">
        <v>10</v>
      </c>
      <c r="H50" s="32" t="s">
        <v>61</v>
      </c>
      <c r="I50" s="33" t="s">
        <v>229</v>
      </c>
      <c r="J50" s="31" t="s">
        <v>11</v>
      </c>
      <c r="K50" s="34">
        <v>2.68</v>
      </c>
      <c r="L50" s="35"/>
      <c r="M50" s="34">
        <v>2.68</v>
      </c>
      <c r="N50" s="36"/>
      <c r="O50" s="37">
        <f>M50*N50</f>
        <v>0</v>
      </c>
      <c r="P50" s="37">
        <v>2.7000000000000001E-3</v>
      </c>
      <c r="Q50" s="37">
        <f>M50*P50</f>
        <v>7.2360000000000011E-3</v>
      </c>
      <c r="R50" s="37"/>
      <c r="S50" s="37">
        <f>M50*R50</f>
        <v>0</v>
      </c>
      <c r="T50" s="37">
        <v>21</v>
      </c>
      <c r="U50" s="37">
        <f>O50*T50/100</f>
        <v>0</v>
      </c>
      <c r="V50" s="37">
        <f>U50+O50</f>
        <v>0</v>
      </c>
      <c r="W50" s="37"/>
      <c r="X50" s="37"/>
      <c r="Y50" s="37">
        <v>1</v>
      </c>
    </row>
    <row r="51" spans="6:25" s="38" customFormat="1" ht="12" outlineLevel="2" x14ac:dyDescent="0.2">
      <c r="F51" s="39"/>
      <c r="G51" s="40"/>
      <c r="H51" s="184" t="s">
        <v>95</v>
      </c>
      <c r="I51" s="196" t="s">
        <v>257</v>
      </c>
      <c r="J51" s="196"/>
      <c r="K51" s="196"/>
      <c r="L51" s="196"/>
      <c r="M51" s="196"/>
      <c r="N51" s="196"/>
      <c r="O51" s="196"/>
      <c r="P51" s="42"/>
      <c r="Q51" s="43"/>
      <c r="R51" s="42"/>
      <c r="S51" s="43"/>
      <c r="T51" s="44"/>
      <c r="U51" s="44"/>
      <c r="V51" s="44"/>
      <c r="W51" s="45"/>
    </row>
    <row r="52" spans="6:25" s="38" customFormat="1" ht="6" customHeight="1" outlineLevel="2" x14ac:dyDescent="0.2">
      <c r="F52" s="39"/>
      <c r="G52" s="40"/>
      <c r="H52" s="41"/>
      <c r="I52" s="46"/>
      <c r="J52" s="46"/>
      <c r="K52" s="46"/>
      <c r="L52" s="46"/>
      <c r="M52" s="46"/>
      <c r="N52" s="46"/>
      <c r="O52" s="46"/>
      <c r="P52" s="42"/>
      <c r="Q52" s="43"/>
      <c r="R52" s="42"/>
      <c r="S52" s="43"/>
      <c r="T52" s="44"/>
      <c r="U52" s="44"/>
      <c r="V52" s="44"/>
      <c r="W52" s="45"/>
    </row>
    <row r="53" spans="6:25" s="3" customFormat="1" ht="12.75" customHeight="1" outlineLevel="2" x14ac:dyDescent="0.2">
      <c r="F53" s="9"/>
      <c r="G53" s="10"/>
      <c r="H53" s="10"/>
      <c r="I53" s="11"/>
      <c r="J53" s="10"/>
      <c r="K53" s="12"/>
      <c r="L53" s="13"/>
      <c r="M53" s="12"/>
      <c r="N53" s="13"/>
      <c r="O53" s="14"/>
      <c r="P53" s="15"/>
      <c r="Q53" s="13"/>
      <c r="R53" s="13"/>
      <c r="S53" s="13"/>
      <c r="T53" s="16" t="s">
        <v>4</v>
      </c>
      <c r="U53" s="13"/>
      <c r="V53" s="13"/>
      <c r="W53" s="13"/>
    </row>
    <row r="54" spans="6:25" s="69" customFormat="1" ht="16.5" customHeight="1" outlineLevel="1" x14ac:dyDescent="0.2">
      <c r="F54" s="70"/>
      <c r="G54" s="71"/>
      <c r="H54" s="72"/>
      <c r="I54" s="72" t="s">
        <v>179</v>
      </c>
      <c r="J54" s="71"/>
      <c r="K54" s="73"/>
      <c r="L54" s="74"/>
      <c r="M54" s="73"/>
      <c r="N54" s="74"/>
      <c r="O54" s="75">
        <f>SUBTOTAL(9,O55:O76)</f>
        <v>0</v>
      </c>
      <c r="P54" s="76"/>
      <c r="Q54" s="75">
        <f>SUBTOTAL(9,Q55:Q76)</f>
        <v>0</v>
      </c>
      <c r="R54" s="74"/>
      <c r="S54" s="75">
        <f>SUBTOTAL(9,S55:S76)</f>
        <v>5.932012170000001</v>
      </c>
      <c r="T54" s="77"/>
      <c r="U54" s="75">
        <f>SUBTOTAL(9,U55:U76)</f>
        <v>0</v>
      </c>
      <c r="V54" s="75">
        <f>SUBTOTAL(9,V55:V76)</f>
        <v>0</v>
      </c>
      <c r="W54" s="78"/>
      <c r="Y54" s="75">
        <f>SUBTOTAL(9,Y55:Y76)</f>
        <v>4</v>
      </c>
    </row>
    <row r="55" spans="6:25" s="38" customFormat="1" ht="12" outlineLevel="2" x14ac:dyDescent="0.2">
      <c r="F55" s="30">
        <v>7</v>
      </c>
      <c r="G55" s="31" t="s">
        <v>10</v>
      </c>
      <c r="H55" s="32" t="s">
        <v>63</v>
      </c>
      <c r="I55" s="33" t="s">
        <v>230</v>
      </c>
      <c r="J55" s="31" t="s">
        <v>11</v>
      </c>
      <c r="K55" s="34">
        <v>175.66180000000003</v>
      </c>
      <c r="L55" s="35">
        <v>0</v>
      </c>
      <c r="M55" s="34">
        <v>175.66180000000003</v>
      </c>
      <c r="N55" s="36"/>
      <c r="O55" s="37">
        <f>M55*N55</f>
        <v>0</v>
      </c>
      <c r="P55" s="37"/>
      <c r="Q55" s="37">
        <f>M55*P55</f>
        <v>0</v>
      </c>
      <c r="R55" s="37">
        <v>2.4649999999999998E-2</v>
      </c>
      <c r="S55" s="37">
        <f>M55*R55</f>
        <v>4.3300633700000004</v>
      </c>
      <c r="T55" s="37">
        <v>21</v>
      </c>
      <c r="U55" s="37">
        <f>O55*T55/100</f>
        <v>0</v>
      </c>
      <c r="V55" s="37">
        <f>U55+O55</f>
        <v>0</v>
      </c>
      <c r="W55" s="37"/>
      <c r="X55" s="37"/>
      <c r="Y55" s="37">
        <v>1</v>
      </c>
    </row>
    <row r="56" spans="6:25" s="38" customFormat="1" ht="12" outlineLevel="2" x14ac:dyDescent="0.2">
      <c r="F56" s="39"/>
      <c r="G56" s="40"/>
      <c r="H56" s="184" t="s">
        <v>95</v>
      </c>
      <c r="I56" s="196"/>
      <c r="J56" s="196"/>
      <c r="K56" s="196"/>
      <c r="L56" s="196"/>
      <c r="M56" s="196"/>
      <c r="N56" s="196"/>
      <c r="O56" s="196"/>
      <c r="P56" s="42"/>
      <c r="Q56" s="43"/>
      <c r="R56" s="42"/>
      <c r="S56" s="43"/>
      <c r="T56" s="44"/>
      <c r="U56" s="44"/>
      <c r="V56" s="44"/>
      <c r="W56" s="45"/>
    </row>
    <row r="57" spans="6:25" s="38" customFormat="1" ht="6" customHeight="1" outlineLevel="2" x14ac:dyDescent="0.2">
      <c r="F57" s="39"/>
      <c r="G57" s="40"/>
      <c r="H57" s="41"/>
      <c r="I57" s="46"/>
      <c r="J57" s="46"/>
      <c r="K57" s="46"/>
      <c r="L57" s="46"/>
      <c r="M57" s="46"/>
      <c r="N57" s="46"/>
      <c r="O57" s="46"/>
      <c r="P57" s="42"/>
      <c r="Q57" s="43"/>
      <c r="R57" s="42"/>
      <c r="S57" s="43"/>
      <c r="T57" s="44"/>
      <c r="U57" s="44"/>
      <c r="V57" s="44"/>
      <c r="W57" s="45"/>
    </row>
    <row r="58" spans="6:25" s="47" customFormat="1" ht="22.5" outlineLevel="3" x14ac:dyDescent="0.2">
      <c r="F58" s="48"/>
      <c r="G58" s="49"/>
      <c r="H58" s="50" t="str">
        <f t="shared" ref="H58:H64" si="1">IF(AND(H57&lt;&gt;"Výkaz výměr:",I57=""),"Výkaz výměr:","")</f>
        <v>Výkaz výměr:</v>
      </c>
      <c r="I58" s="51" t="s">
        <v>196</v>
      </c>
      <c r="J58" s="52"/>
      <c r="K58" s="53"/>
      <c r="L58" s="54"/>
      <c r="M58" s="55">
        <v>6.6508250000000002</v>
      </c>
      <c r="N58" s="56"/>
      <c r="O58" s="57"/>
      <c r="P58" s="58"/>
      <c r="Q58" s="56"/>
      <c r="R58" s="56"/>
      <c r="S58" s="56"/>
      <c r="T58" s="59" t="s">
        <v>4</v>
      </c>
      <c r="U58" s="56"/>
      <c r="V58" s="56"/>
      <c r="W58" s="60"/>
    </row>
    <row r="59" spans="6:25" s="47" customFormat="1" ht="22.5" outlineLevel="3" x14ac:dyDescent="0.2">
      <c r="F59" s="48"/>
      <c r="G59" s="49"/>
      <c r="H59" s="50" t="str">
        <f t="shared" si="1"/>
        <v/>
      </c>
      <c r="I59" s="51" t="s">
        <v>197</v>
      </c>
      <c r="J59" s="52"/>
      <c r="K59" s="53"/>
      <c r="L59" s="54"/>
      <c r="M59" s="55">
        <v>5.327375</v>
      </c>
      <c r="N59" s="56"/>
      <c r="O59" s="57"/>
      <c r="P59" s="58"/>
      <c r="Q59" s="56"/>
      <c r="R59" s="56"/>
      <c r="S59" s="56"/>
      <c r="T59" s="59" t="s">
        <v>4</v>
      </c>
      <c r="U59" s="56"/>
      <c r="V59" s="56"/>
      <c r="W59" s="60"/>
    </row>
    <row r="60" spans="6:25" s="47" customFormat="1" ht="22.5" outlineLevel="3" x14ac:dyDescent="0.2">
      <c r="F60" s="48"/>
      <c r="G60" s="49"/>
      <c r="H60" s="50" t="str">
        <f t="shared" si="1"/>
        <v/>
      </c>
      <c r="I60" s="51" t="s">
        <v>260</v>
      </c>
      <c r="J60" s="52"/>
      <c r="K60" s="53"/>
      <c r="L60" s="54"/>
      <c r="M60" s="55">
        <v>18.64</v>
      </c>
      <c r="N60" s="56"/>
      <c r="O60" s="57"/>
      <c r="P60" s="58"/>
      <c r="Q60" s="56"/>
      <c r="R60" s="56"/>
      <c r="S60" s="56"/>
      <c r="T60" s="59" t="s">
        <v>4</v>
      </c>
      <c r="U60" s="56"/>
      <c r="V60" s="56"/>
      <c r="W60" s="60"/>
    </row>
    <row r="61" spans="6:25" s="47" customFormat="1" ht="22.5" outlineLevel="3" x14ac:dyDescent="0.2">
      <c r="F61" s="48"/>
      <c r="G61" s="49"/>
      <c r="H61" s="50" t="str">
        <f t="shared" si="1"/>
        <v/>
      </c>
      <c r="I61" s="51" t="s">
        <v>266</v>
      </c>
      <c r="J61" s="52"/>
      <c r="K61" s="53"/>
      <c r="L61" s="54"/>
      <c r="M61" s="55">
        <v>101.30900000000001</v>
      </c>
      <c r="N61" s="56"/>
      <c r="O61" s="57"/>
      <c r="P61" s="58"/>
      <c r="Q61" s="56"/>
      <c r="R61" s="56"/>
      <c r="S61" s="56"/>
      <c r="T61" s="59" t="s">
        <v>4</v>
      </c>
      <c r="U61" s="56"/>
      <c r="V61" s="56"/>
      <c r="W61" s="60"/>
    </row>
    <row r="62" spans="6:25" s="47" customFormat="1" ht="22.5" outlineLevel="3" x14ac:dyDescent="0.2">
      <c r="F62" s="48"/>
      <c r="G62" s="49"/>
      <c r="H62" s="50" t="str">
        <f t="shared" si="1"/>
        <v/>
      </c>
      <c r="I62" s="51" t="s">
        <v>164</v>
      </c>
      <c r="J62" s="52"/>
      <c r="K62" s="53"/>
      <c r="L62" s="54"/>
      <c r="M62" s="55">
        <v>38.924599999999998</v>
      </c>
      <c r="N62" s="56"/>
      <c r="O62" s="57"/>
      <c r="P62" s="58"/>
      <c r="Q62" s="56"/>
      <c r="R62" s="56"/>
      <c r="S62" s="56"/>
      <c r="T62" s="59" t="s">
        <v>4</v>
      </c>
      <c r="U62" s="56"/>
      <c r="V62" s="56"/>
      <c r="W62" s="60"/>
    </row>
    <row r="63" spans="6:25" s="47" customFormat="1" ht="22.5" outlineLevel="3" x14ac:dyDescent="0.2">
      <c r="F63" s="48"/>
      <c r="G63" s="49"/>
      <c r="H63" s="50" t="str">
        <f t="shared" si="1"/>
        <v/>
      </c>
      <c r="I63" s="51" t="s">
        <v>123</v>
      </c>
      <c r="J63" s="52"/>
      <c r="K63" s="53"/>
      <c r="L63" s="54"/>
      <c r="M63" s="55">
        <v>4.8099999999999996</v>
      </c>
      <c r="N63" s="56"/>
      <c r="O63" s="57"/>
      <c r="P63" s="58"/>
      <c r="Q63" s="56"/>
      <c r="R63" s="56"/>
      <c r="S63" s="56"/>
      <c r="T63" s="59" t="s">
        <v>4</v>
      </c>
      <c r="U63" s="56"/>
      <c r="V63" s="56"/>
      <c r="W63" s="60"/>
    </row>
    <row r="64" spans="6:25" s="47" customFormat="1" ht="11.25" outlineLevel="3" x14ac:dyDescent="0.2">
      <c r="F64" s="48"/>
      <c r="G64" s="49"/>
      <c r="H64" s="50" t="str">
        <f t="shared" si="1"/>
        <v/>
      </c>
      <c r="I64" s="51"/>
      <c r="J64" s="52"/>
      <c r="K64" s="53"/>
      <c r="L64" s="54"/>
      <c r="M64" s="55">
        <v>0</v>
      </c>
      <c r="N64" s="56"/>
      <c r="O64" s="57"/>
      <c r="P64" s="58"/>
      <c r="Q64" s="56"/>
      <c r="R64" s="56"/>
      <c r="S64" s="56"/>
      <c r="T64" s="59" t="s">
        <v>4</v>
      </c>
      <c r="U64" s="56"/>
      <c r="V64" s="56"/>
      <c r="W64" s="60"/>
    </row>
    <row r="65" spans="6:25" s="38" customFormat="1" ht="12" outlineLevel="2" x14ac:dyDescent="0.2">
      <c r="F65" s="30">
        <v>8</v>
      </c>
      <c r="G65" s="31" t="s">
        <v>10</v>
      </c>
      <c r="H65" s="32" t="s">
        <v>64</v>
      </c>
      <c r="I65" s="33" t="s">
        <v>220</v>
      </c>
      <c r="J65" s="31" t="s">
        <v>11</v>
      </c>
      <c r="K65" s="34">
        <v>145.0436</v>
      </c>
      <c r="L65" s="35">
        <v>0</v>
      </c>
      <c r="M65" s="34">
        <v>145.0436</v>
      </c>
      <c r="N65" s="36"/>
      <c r="O65" s="37">
        <f>M65*N65</f>
        <v>0</v>
      </c>
      <c r="P65" s="37"/>
      <c r="Q65" s="37">
        <f>M65*P65</f>
        <v>0</v>
      </c>
      <c r="R65" s="37">
        <v>8.0000000000000002E-3</v>
      </c>
      <c r="S65" s="37">
        <f>M65*R65</f>
        <v>1.1603488</v>
      </c>
      <c r="T65" s="37">
        <v>21</v>
      </c>
      <c r="U65" s="37">
        <f>O65*T65/100</f>
        <v>0</v>
      </c>
      <c r="V65" s="37">
        <f>U65+O65</f>
        <v>0</v>
      </c>
      <c r="W65" s="37"/>
      <c r="X65" s="37"/>
      <c r="Y65" s="37">
        <v>1</v>
      </c>
    </row>
    <row r="66" spans="6:25" s="38" customFormat="1" ht="12" outlineLevel="2" x14ac:dyDescent="0.2">
      <c r="F66" s="39"/>
      <c r="G66" s="40"/>
      <c r="H66" s="184" t="s">
        <v>95</v>
      </c>
      <c r="I66" s="196"/>
      <c r="J66" s="196"/>
      <c r="K66" s="196"/>
      <c r="L66" s="196"/>
      <c r="M66" s="196"/>
      <c r="N66" s="196"/>
      <c r="O66" s="196"/>
      <c r="P66" s="42"/>
      <c r="Q66" s="43"/>
      <c r="R66" s="42"/>
      <c r="S66" s="43"/>
      <c r="T66" s="44"/>
      <c r="U66" s="44"/>
      <c r="V66" s="44"/>
      <c r="W66" s="45"/>
    </row>
    <row r="67" spans="6:25" s="38" customFormat="1" ht="6" customHeight="1" outlineLevel="2" x14ac:dyDescent="0.2">
      <c r="F67" s="39"/>
      <c r="G67" s="40"/>
      <c r="H67" s="41"/>
      <c r="I67" s="46"/>
      <c r="J67" s="46"/>
      <c r="K67" s="46"/>
      <c r="L67" s="46"/>
      <c r="M67" s="46"/>
      <c r="N67" s="46"/>
      <c r="O67" s="46"/>
      <c r="P67" s="42"/>
      <c r="Q67" s="43"/>
      <c r="R67" s="42"/>
      <c r="S67" s="43"/>
      <c r="T67" s="44"/>
      <c r="U67" s="44"/>
      <c r="V67" s="44"/>
      <c r="W67" s="45"/>
    </row>
    <row r="68" spans="6:25" s="47" customFormat="1" ht="22.5" outlineLevel="3" x14ac:dyDescent="0.2">
      <c r="F68" s="48"/>
      <c r="G68" s="49"/>
      <c r="H68" s="50" t="str">
        <f>IF(AND(H67&lt;&gt;"Výkaz výměr:",I67=""),"Výkaz výměr:","")</f>
        <v>Výkaz výměr:</v>
      </c>
      <c r="I68" s="51" t="s">
        <v>120</v>
      </c>
      <c r="J68" s="52"/>
      <c r="K68" s="53"/>
      <c r="L68" s="54"/>
      <c r="M68" s="55">
        <v>145.0436</v>
      </c>
      <c r="N68" s="56"/>
      <c r="O68" s="57"/>
      <c r="P68" s="58"/>
      <c r="Q68" s="56"/>
      <c r="R68" s="56"/>
      <c r="S68" s="56"/>
      <c r="T68" s="59" t="s">
        <v>4</v>
      </c>
      <c r="U68" s="56"/>
      <c r="V68" s="56"/>
      <c r="W68" s="60"/>
    </row>
    <row r="69" spans="6:25" s="47" customFormat="1" ht="11.25" outlineLevel="3" x14ac:dyDescent="0.2">
      <c r="F69" s="48"/>
      <c r="G69" s="49"/>
      <c r="H69" s="50" t="str">
        <f>IF(AND(H68&lt;&gt;"Výkaz výměr:",I68=""),"Výkaz výměr:","")</f>
        <v/>
      </c>
      <c r="I69" s="51"/>
      <c r="J69" s="52"/>
      <c r="K69" s="53"/>
      <c r="L69" s="54"/>
      <c r="M69" s="55">
        <v>0</v>
      </c>
      <c r="N69" s="56"/>
      <c r="O69" s="57"/>
      <c r="P69" s="58"/>
      <c r="Q69" s="56"/>
      <c r="R69" s="56"/>
      <c r="S69" s="56"/>
      <c r="T69" s="59" t="s">
        <v>4</v>
      </c>
      <c r="U69" s="56"/>
      <c r="V69" s="56"/>
      <c r="W69" s="60"/>
    </row>
    <row r="70" spans="6:25" s="38" customFormat="1" ht="12" outlineLevel="2" x14ac:dyDescent="0.2">
      <c r="F70" s="30">
        <v>9</v>
      </c>
      <c r="G70" s="31" t="s">
        <v>10</v>
      </c>
      <c r="H70" s="32" t="s">
        <v>82</v>
      </c>
      <c r="I70" s="33" t="s">
        <v>239</v>
      </c>
      <c r="J70" s="31" t="s">
        <v>0</v>
      </c>
      <c r="K70" s="34">
        <v>1.1000000000000001</v>
      </c>
      <c r="L70" s="35">
        <v>0</v>
      </c>
      <c r="M70" s="34">
        <v>1.1000000000000001</v>
      </c>
      <c r="N70" s="36"/>
      <c r="O70" s="37">
        <f>M70*N70</f>
        <v>0</v>
      </c>
      <c r="P70" s="37"/>
      <c r="Q70" s="37">
        <f>M70*P70</f>
        <v>0</v>
      </c>
      <c r="R70" s="37"/>
      <c r="S70" s="37">
        <f>M70*R70</f>
        <v>0</v>
      </c>
      <c r="T70" s="37">
        <v>21</v>
      </c>
      <c r="U70" s="37">
        <f>O70*T70/100</f>
        <v>0</v>
      </c>
      <c r="V70" s="37">
        <f>U70+O70</f>
        <v>0</v>
      </c>
      <c r="W70" s="37"/>
      <c r="X70" s="37"/>
      <c r="Y70" s="37">
        <v>1</v>
      </c>
    </row>
    <row r="71" spans="6:25" s="38" customFormat="1" ht="12" outlineLevel="2" x14ac:dyDescent="0.2">
      <c r="F71" s="39"/>
      <c r="G71" s="40"/>
      <c r="H71" s="184" t="s">
        <v>95</v>
      </c>
      <c r="I71" s="196"/>
      <c r="J71" s="196"/>
      <c r="K71" s="196"/>
      <c r="L71" s="196"/>
      <c r="M71" s="196"/>
      <c r="N71" s="196"/>
      <c r="O71" s="196"/>
      <c r="P71" s="42"/>
      <c r="Q71" s="43"/>
      <c r="R71" s="42"/>
      <c r="S71" s="43"/>
      <c r="T71" s="44"/>
      <c r="U71" s="44"/>
      <c r="V71" s="44"/>
      <c r="W71" s="45"/>
    </row>
    <row r="72" spans="6:25" s="38" customFormat="1" ht="6" customHeight="1" outlineLevel="2" x14ac:dyDescent="0.2">
      <c r="F72" s="39"/>
      <c r="G72" s="40"/>
      <c r="H72" s="41"/>
      <c r="I72" s="46"/>
      <c r="J72" s="46"/>
      <c r="K72" s="46"/>
      <c r="L72" s="46"/>
      <c r="M72" s="46"/>
      <c r="N72" s="46"/>
      <c r="O72" s="46"/>
      <c r="P72" s="42"/>
      <c r="Q72" s="43"/>
      <c r="R72" s="42"/>
      <c r="S72" s="43"/>
      <c r="T72" s="44"/>
      <c r="U72" s="44"/>
      <c r="V72" s="44"/>
      <c r="W72" s="45"/>
    </row>
    <row r="73" spans="6:25" s="38" customFormat="1" ht="12" outlineLevel="2" x14ac:dyDescent="0.2">
      <c r="F73" s="30">
        <v>41</v>
      </c>
      <c r="G73" s="31" t="s">
        <v>10</v>
      </c>
      <c r="H73" s="32" t="s">
        <v>65</v>
      </c>
      <c r="I73" s="33" t="s">
        <v>156</v>
      </c>
      <c r="J73" s="31" t="s">
        <v>18</v>
      </c>
      <c r="K73" s="34">
        <v>4</v>
      </c>
      <c r="L73" s="35"/>
      <c r="M73" s="34">
        <v>4</v>
      </c>
      <c r="N73" s="36"/>
      <c r="O73" s="37">
        <f>M73*N73</f>
        <v>0</v>
      </c>
      <c r="P73" s="37"/>
      <c r="Q73" s="37">
        <f>M73*P73</f>
        <v>0</v>
      </c>
      <c r="R73" s="37">
        <v>0.1104</v>
      </c>
      <c r="S73" s="37">
        <f>M73*R73</f>
        <v>0.44159999999999999</v>
      </c>
      <c r="T73" s="37">
        <v>21</v>
      </c>
      <c r="U73" s="37">
        <f>O73*T73/100</f>
        <v>0</v>
      </c>
      <c r="V73" s="37">
        <f>U73+O73</f>
        <v>0</v>
      </c>
      <c r="W73" s="37"/>
      <c r="X73" s="37"/>
      <c r="Y73" s="37">
        <v>1</v>
      </c>
    </row>
    <row r="74" spans="6:25" s="38" customFormat="1" ht="12" outlineLevel="2" x14ac:dyDescent="0.2">
      <c r="F74" s="39"/>
      <c r="G74" s="40"/>
      <c r="H74" s="184" t="s">
        <v>95</v>
      </c>
      <c r="I74" s="196"/>
      <c r="J74" s="196"/>
      <c r="K74" s="196"/>
      <c r="L74" s="196"/>
      <c r="M74" s="196"/>
      <c r="N74" s="196"/>
      <c r="O74" s="196"/>
      <c r="P74" s="42"/>
      <c r="Q74" s="43"/>
      <c r="R74" s="42"/>
      <c r="S74" s="43"/>
      <c r="T74" s="44"/>
      <c r="U74" s="44"/>
      <c r="V74" s="44"/>
      <c r="W74" s="45"/>
    </row>
    <row r="75" spans="6:25" s="38" customFormat="1" ht="6" customHeight="1" outlineLevel="2" x14ac:dyDescent="0.2">
      <c r="F75" s="39"/>
      <c r="G75" s="40"/>
      <c r="H75" s="41"/>
      <c r="I75" s="46"/>
      <c r="J75" s="46"/>
      <c r="K75" s="46"/>
      <c r="L75" s="46"/>
      <c r="M75" s="46"/>
      <c r="N75" s="46"/>
      <c r="O75" s="46"/>
      <c r="P75" s="42"/>
      <c r="Q75" s="43"/>
      <c r="R75" s="42"/>
      <c r="S75" s="43"/>
      <c r="T75" s="44"/>
      <c r="U75" s="44"/>
      <c r="V75" s="44"/>
      <c r="W75" s="45"/>
    </row>
    <row r="76" spans="6:25" s="3" customFormat="1" ht="12.75" customHeight="1" outlineLevel="2" x14ac:dyDescent="0.2">
      <c r="F76" s="9"/>
      <c r="G76" s="10"/>
      <c r="H76" s="10"/>
      <c r="I76" s="11"/>
      <c r="J76" s="10"/>
      <c r="K76" s="12"/>
      <c r="L76" s="13"/>
      <c r="M76" s="12"/>
      <c r="N76" s="13"/>
      <c r="O76" s="14"/>
      <c r="P76" s="15"/>
      <c r="Q76" s="13"/>
      <c r="R76" s="13"/>
      <c r="S76" s="13"/>
      <c r="T76" s="16" t="s">
        <v>4</v>
      </c>
      <c r="U76" s="13"/>
      <c r="V76" s="13"/>
      <c r="W76" s="13"/>
    </row>
    <row r="77" spans="6:25" s="69" customFormat="1" ht="16.5" customHeight="1" outlineLevel="1" x14ac:dyDescent="0.2">
      <c r="F77" s="70"/>
      <c r="G77" s="71"/>
      <c r="H77" s="72"/>
      <c r="I77" s="72" t="s">
        <v>180</v>
      </c>
      <c r="J77" s="71"/>
      <c r="K77" s="73"/>
      <c r="L77" s="74"/>
      <c r="M77" s="73"/>
      <c r="N77" s="74"/>
      <c r="O77" s="75">
        <f>SUBTOTAL(9,O78:O90)</f>
        <v>0</v>
      </c>
      <c r="P77" s="76"/>
      <c r="Q77" s="75">
        <f>SUBTOTAL(9,Q78:Q90)</f>
        <v>0</v>
      </c>
      <c r="R77" s="74"/>
      <c r="S77" s="75">
        <f>SUBTOTAL(9,S78:S90)</f>
        <v>0.16839600000000002</v>
      </c>
      <c r="T77" s="77"/>
      <c r="U77" s="75">
        <f>SUBTOTAL(9,U78:U90)</f>
        <v>0</v>
      </c>
      <c r="V77" s="75">
        <f>SUBTOTAL(9,V78:V90)</f>
        <v>0</v>
      </c>
      <c r="W77" s="78"/>
      <c r="Y77" s="75">
        <f>SUBTOTAL(9,Y78:Y90)</f>
        <v>2</v>
      </c>
    </row>
    <row r="78" spans="6:25" s="38" customFormat="1" ht="12" outlineLevel="2" x14ac:dyDescent="0.2">
      <c r="F78" s="30">
        <v>10</v>
      </c>
      <c r="G78" s="31" t="s">
        <v>2</v>
      </c>
      <c r="H78" s="32" t="s">
        <v>99</v>
      </c>
      <c r="I78" s="33" t="s">
        <v>202</v>
      </c>
      <c r="J78" s="31" t="s">
        <v>11</v>
      </c>
      <c r="K78" s="34">
        <v>160</v>
      </c>
      <c r="L78" s="35">
        <v>0</v>
      </c>
      <c r="M78" s="34">
        <v>160</v>
      </c>
      <c r="N78" s="36"/>
      <c r="O78" s="37">
        <f>M78*N78</f>
        <v>0</v>
      </c>
      <c r="P78" s="37"/>
      <c r="Q78" s="37">
        <f>M78*P78</f>
        <v>0</v>
      </c>
      <c r="R78" s="37"/>
      <c r="S78" s="37">
        <f>M78*R78</f>
        <v>0</v>
      </c>
      <c r="T78" s="37">
        <v>21</v>
      </c>
      <c r="U78" s="37">
        <f>O78*T78/100</f>
        <v>0</v>
      </c>
      <c r="V78" s="37">
        <f>U78+O78</f>
        <v>0</v>
      </c>
      <c r="W78" s="37"/>
      <c r="X78" s="37"/>
      <c r="Y78" s="37">
        <v>1</v>
      </c>
    </row>
    <row r="79" spans="6:25" s="38" customFormat="1" ht="12" outlineLevel="2" x14ac:dyDescent="0.2">
      <c r="F79" s="39"/>
      <c r="G79" s="40"/>
      <c r="H79" s="184" t="s">
        <v>95</v>
      </c>
      <c r="I79" s="196"/>
      <c r="J79" s="196"/>
      <c r="K79" s="196"/>
      <c r="L79" s="196"/>
      <c r="M79" s="196"/>
      <c r="N79" s="196"/>
      <c r="O79" s="196"/>
      <c r="P79" s="42"/>
      <c r="Q79" s="43"/>
      <c r="R79" s="42"/>
      <c r="S79" s="43"/>
      <c r="T79" s="44"/>
      <c r="U79" s="44"/>
      <c r="V79" s="44"/>
      <c r="W79" s="45"/>
    </row>
    <row r="80" spans="6:25" s="38" customFormat="1" ht="6" customHeight="1" outlineLevel="2" x14ac:dyDescent="0.2">
      <c r="F80" s="39"/>
      <c r="G80" s="40"/>
      <c r="H80" s="41"/>
      <c r="I80" s="46"/>
      <c r="J80" s="46"/>
      <c r="K80" s="46"/>
      <c r="L80" s="46"/>
      <c r="M80" s="46"/>
      <c r="N80" s="46"/>
      <c r="O80" s="46"/>
      <c r="P80" s="42"/>
      <c r="Q80" s="43"/>
      <c r="R80" s="42"/>
      <c r="S80" s="43"/>
      <c r="T80" s="44"/>
      <c r="U80" s="44"/>
      <c r="V80" s="44"/>
      <c r="W80" s="45"/>
    </row>
    <row r="81" spans="6:25" s="47" customFormat="1" ht="22.5" outlineLevel="3" x14ac:dyDescent="0.2">
      <c r="F81" s="48"/>
      <c r="G81" s="49"/>
      <c r="H81" s="50" t="str">
        <f>IF(AND(H80&lt;&gt;"Výkaz výměr:",I80=""),"Výkaz výměr:","")</f>
        <v>Výkaz výměr:</v>
      </c>
      <c r="I81" s="51" t="s">
        <v>176</v>
      </c>
      <c r="J81" s="52"/>
      <c r="K81" s="53"/>
      <c r="L81" s="54"/>
      <c r="M81" s="55">
        <v>160</v>
      </c>
      <c r="N81" s="56"/>
      <c r="O81" s="57"/>
      <c r="P81" s="58"/>
      <c r="Q81" s="56"/>
      <c r="R81" s="56"/>
      <c r="S81" s="56"/>
      <c r="T81" s="59" t="s">
        <v>4</v>
      </c>
      <c r="U81" s="56"/>
      <c r="V81" s="56"/>
      <c r="W81" s="60"/>
    </row>
    <row r="82" spans="6:25" s="47" customFormat="1" ht="11.25" outlineLevel="3" x14ac:dyDescent="0.2">
      <c r="F82" s="48"/>
      <c r="G82" s="49"/>
      <c r="H82" s="50" t="str">
        <f>IF(AND(H81&lt;&gt;"Výkaz výměr:",I81=""),"Výkaz výměr:","")</f>
        <v/>
      </c>
      <c r="I82" s="51"/>
      <c r="J82" s="52"/>
      <c r="K82" s="53"/>
      <c r="L82" s="54"/>
      <c r="M82" s="55">
        <v>0</v>
      </c>
      <c r="N82" s="56"/>
      <c r="O82" s="57"/>
      <c r="P82" s="58"/>
      <c r="Q82" s="56"/>
      <c r="R82" s="56"/>
      <c r="S82" s="56"/>
      <c r="T82" s="59" t="s">
        <v>4</v>
      </c>
      <c r="U82" s="56"/>
      <c r="V82" s="56"/>
      <c r="W82" s="60"/>
    </row>
    <row r="83" spans="6:25" s="38" customFormat="1" ht="12" outlineLevel="2" x14ac:dyDescent="0.2">
      <c r="F83" s="30">
        <v>40</v>
      </c>
      <c r="G83" s="31" t="s">
        <v>10</v>
      </c>
      <c r="H83" s="32" t="s">
        <v>66</v>
      </c>
      <c r="I83" s="33" t="s">
        <v>171</v>
      </c>
      <c r="J83" s="31" t="s">
        <v>5</v>
      </c>
      <c r="K83" s="34">
        <v>56.132000000000005</v>
      </c>
      <c r="L83" s="35"/>
      <c r="M83" s="34">
        <v>56.132000000000005</v>
      </c>
      <c r="N83" s="36"/>
      <c r="O83" s="37">
        <f>M83*N83</f>
        <v>0</v>
      </c>
      <c r="P83" s="37"/>
      <c r="Q83" s="37">
        <f>M83*P83</f>
        <v>0</v>
      </c>
      <c r="R83" s="37">
        <v>3.0000000000000001E-3</v>
      </c>
      <c r="S83" s="37">
        <f>M83*R83</f>
        <v>0.16839600000000002</v>
      </c>
      <c r="T83" s="37">
        <v>21</v>
      </c>
      <c r="U83" s="37">
        <f>O83*T83/100</f>
        <v>0</v>
      </c>
      <c r="V83" s="37">
        <f>U83+O83</f>
        <v>0</v>
      </c>
      <c r="W83" s="37"/>
      <c r="X83" s="37"/>
      <c r="Y83" s="37">
        <v>1</v>
      </c>
    </row>
    <row r="84" spans="6:25" s="38" customFormat="1" ht="12" outlineLevel="2" x14ac:dyDescent="0.2">
      <c r="F84" s="39"/>
      <c r="G84" s="40"/>
      <c r="H84" s="184" t="s">
        <v>95</v>
      </c>
      <c r="I84" s="196"/>
      <c r="J84" s="196"/>
      <c r="K84" s="196"/>
      <c r="L84" s="196"/>
      <c r="M84" s="196"/>
      <c r="N84" s="196"/>
      <c r="O84" s="196"/>
      <c r="P84" s="42"/>
      <c r="Q84" s="43"/>
      <c r="R84" s="42"/>
      <c r="S84" s="43"/>
      <c r="T84" s="44"/>
      <c r="U84" s="44"/>
      <c r="V84" s="44"/>
      <c r="W84" s="45"/>
    </row>
    <row r="85" spans="6:25" s="38" customFormat="1" ht="6" customHeight="1" outlineLevel="2" x14ac:dyDescent="0.2">
      <c r="F85" s="39"/>
      <c r="G85" s="40"/>
      <c r="H85" s="41"/>
      <c r="I85" s="46"/>
      <c r="J85" s="46"/>
      <c r="K85" s="46"/>
      <c r="L85" s="46"/>
      <c r="M85" s="46"/>
      <c r="N85" s="46"/>
      <c r="O85" s="46"/>
      <c r="P85" s="42"/>
      <c r="Q85" s="43"/>
      <c r="R85" s="42"/>
      <c r="S85" s="43"/>
      <c r="T85" s="44"/>
      <c r="U85" s="44"/>
      <c r="V85" s="44"/>
      <c r="W85" s="45"/>
    </row>
    <row r="86" spans="6:25" s="47" customFormat="1" ht="11.25" outlineLevel="3" x14ac:dyDescent="0.2">
      <c r="F86" s="48"/>
      <c r="G86" s="49"/>
      <c r="H86" s="50" t="str">
        <f>IF(AND(H85&lt;&gt;"Výkaz výměr:",I85=""),"Výkaz výměr:","")</f>
        <v>Výkaz výměr:</v>
      </c>
      <c r="I86" s="51" t="s">
        <v>175</v>
      </c>
      <c r="J86" s="52"/>
      <c r="K86" s="53"/>
      <c r="L86" s="54"/>
      <c r="M86" s="55">
        <v>0</v>
      </c>
      <c r="N86" s="56"/>
      <c r="O86" s="57"/>
      <c r="P86" s="58"/>
      <c r="Q86" s="56"/>
      <c r="R86" s="56"/>
      <c r="S86" s="56"/>
      <c r="T86" s="59" t="s">
        <v>4</v>
      </c>
      <c r="U86" s="56"/>
      <c r="V86" s="56"/>
      <c r="W86" s="60"/>
    </row>
    <row r="87" spans="6:25" s="47" customFormat="1" ht="22.5" outlineLevel="3" x14ac:dyDescent="0.2">
      <c r="F87" s="48"/>
      <c r="G87" s="49"/>
      <c r="H87" s="50" t="str">
        <f>IF(AND(H86&lt;&gt;"Výkaz výměr:",I86=""),"Výkaz výměr:","")</f>
        <v/>
      </c>
      <c r="I87" s="51" t="s">
        <v>234</v>
      </c>
      <c r="J87" s="52"/>
      <c r="K87" s="53"/>
      <c r="L87" s="54"/>
      <c r="M87" s="55">
        <v>28.066000000000003</v>
      </c>
      <c r="N87" s="56"/>
      <c r="O87" s="57"/>
      <c r="P87" s="58"/>
      <c r="Q87" s="56"/>
      <c r="R87" s="56"/>
      <c r="S87" s="56"/>
      <c r="T87" s="59" t="s">
        <v>4</v>
      </c>
      <c r="U87" s="56"/>
      <c r="V87" s="56"/>
      <c r="W87" s="60"/>
    </row>
    <row r="88" spans="6:25" s="47" customFormat="1" ht="11.25" outlineLevel="3" x14ac:dyDescent="0.2">
      <c r="F88" s="48"/>
      <c r="G88" s="49"/>
      <c r="H88" s="50" t="str">
        <f>IF(AND(H87&lt;&gt;"Výkaz výměr:",I87=""),"Výkaz výměr:","")</f>
        <v/>
      </c>
      <c r="I88" s="51" t="s">
        <v>146</v>
      </c>
      <c r="J88" s="52"/>
      <c r="K88" s="53"/>
      <c r="L88" s="54"/>
      <c r="M88" s="55">
        <v>28.065999999999999</v>
      </c>
      <c r="N88" s="56"/>
      <c r="O88" s="57"/>
      <c r="P88" s="58"/>
      <c r="Q88" s="56"/>
      <c r="R88" s="56"/>
      <c r="S88" s="56"/>
      <c r="T88" s="59" t="s">
        <v>4</v>
      </c>
      <c r="U88" s="56"/>
      <c r="V88" s="56"/>
      <c r="W88" s="60"/>
    </row>
    <row r="89" spans="6:25" s="47" customFormat="1" ht="11.25" outlineLevel="3" x14ac:dyDescent="0.2">
      <c r="F89" s="48"/>
      <c r="G89" s="49"/>
      <c r="H89" s="50" t="str">
        <f>IF(AND(H88&lt;&gt;"Výkaz výměr:",I88=""),"Výkaz výměr:","")</f>
        <v/>
      </c>
      <c r="I89" s="51"/>
      <c r="J89" s="52"/>
      <c r="K89" s="53"/>
      <c r="L89" s="54"/>
      <c r="M89" s="55">
        <v>0</v>
      </c>
      <c r="N89" s="56"/>
      <c r="O89" s="57"/>
      <c r="P89" s="58"/>
      <c r="Q89" s="56"/>
      <c r="R89" s="56"/>
      <c r="S89" s="56"/>
      <c r="T89" s="59" t="s">
        <v>4</v>
      </c>
      <c r="U89" s="56"/>
      <c r="V89" s="56"/>
      <c r="W89" s="60"/>
    </row>
    <row r="90" spans="6:25" s="3" customFormat="1" ht="12.75" customHeight="1" outlineLevel="2" x14ac:dyDescent="0.2">
      <c r="F90" s="9"/>
      <c r="G90" s="10"/>
      <c r="H90" s="10"/>
      <c r="I90" s="11"/>
      <c r="J90" s="10"/>
      <c r="K90" s="12"/>
      <c r="L90" s="13"/>
      <c r="M90" s="12"/>
      <c r="N90" s="13"/>
      <c r="O90" s="14"/>
      <c r="P90" s="15"/>
      <c r="Q90" s="13"/>
      <c r="R90" s="13"/>
      <c r="S90" s="13"/>
      <c r="T90" s="16" t="s">
        <v>4</v>
      </c>
      <c r="U90" s="13"/>
      <c r="V90" s="13"/>
      <c r="W90" s="13"/>
    </row>
    <row r="91" spans="6:25" s="69" customFormat="1" ht="16.5" customHeight="1" outlineLevel="1" x14ac:dyDescent="0.2">
      <c r="F91" s="70"/>
      <c r="G91" s="71"/>
      <c r="H91" s="72"/>
      <c r="I91" s="72" t="s">
        <v>188</v>
      </c>
      <c r="J91" s="71"/>
      <c r="K91" s="73"/>
      <c r="L91" s="74"/>
      <c r="M91" s="73"/>
      <c r="N91" s="74"/>
      <c r="O91" s="75">
        <f>SUBTOTAL(9,O92:O103)</f>
        <v>0</v>
      </c>
      <c r="P91" s="76"/>
      <c r="Q91" s="75">
        <f>SUBTOTAL(9,Q92:Q103)</f>
        <v>0.1323</v>
      </c>
      <c r="R91" s="74"/>
      <c r="S91" s="75">
        <f>SUBTOTAL(9,S92:S103)</f>
        <v>0.13</v>
      </c>
      <c r="T91" s="77"/>
      <c r="U91" s="75">
        <f>SUBTOTAL(9,U92:U103)</f>
        <v>0</v>
      </c>
      <c r="V91" s="75">
        <f>SUBTOTAL(9,V92:V103)</f>
        <v>0</v>
      </c>
      <c r="W91" s="78"/>
      <c r="Y91" s="75">
        <f>SUBTOTAL(9,Y92:Y103)</f>
        <v>3</v>
      </c>
    </row>
    <row r="92" spans="6:25" s="38" customFormat="1" ht="12" outlineLevel="2" x14ac:dyDescent="0.2">
      <c r="F92" s="30">
        <v>40</v>
      </c>
      <c r="G92" s="31" t="s">
        <v>10</v>
      </c>
      <c r="H92" s="32" t="s">
        <v>67</v>
      </c>
      <c r="I92" s="33" t="s">
        <v>222</v>
      </c>
      <c r="J92" s="31" t="s">
        <v>18</v>
      </c>
      <c r="K92" s="34">
        <v>10</v>
      </c>
      <c r="L92" s="35"/>
      <c r="M92" s="34">
        <v>10</v>
      </c>
      <c r="N92" s="36"/>
      <c r="O92" s="37">
        <f>M92*N92</f>
        <v>0</v>
      </c>
      <c r="P92" s="37">
        <v>1.08E-3</v>
      </c>
      <c r="Q92" s="37">
        <f>M92*P92</f>
        <v>1.0800000000000001E-2</v>
      </c>
      <c r="R92" s="37">
        <v>1.2999999999999999E-2</v>
      </c>
      <c r="S92" s="37">
        <f>M92*R92</f>
        <v>0.13</v>
      </c>
      <c r="T92" s="37">
        <v>21</v>
      </c>
      <c r="U92" s="37">
        <f>O92*T92/100</f>
        <v>0</v>
      </c>
      <c r="V92" s="37">
        <f>U92+O92</f>
        <v>0</v>
      </c>
      <c r="W92" s="37"/>
      <c r="X92" s="37"/>
      <c r="Y92" s="37">
        <v>1</v>
      </c>
    </row>
    <row r="93" spans="6:25" s="38" customFormat="1" ht="12" outlineLevel="2" x14ac:dyDescent="0.2">
      <c r="F93" s="39"/>
      <c r="G93" s="40"/>
      <c r="H93" s="184" t="s">
        <v>95</v>
      </c>
      <c r="I93" s="196" t="s">
        <v>261</v>
      </c>
      <c r="J93" s="196"/>
      <c r="K93" s="196"/>
      <c r="L93" s="196"/>
      <c r="M93" s="196"/>
      <c r="N93" s="196"/>
      <c r="O93" s="196"/>
      <c r="P93" s="42"/>
      <c r="Q93" s="43"/>
      <c r="R93" s="42"/>
      <c r="S93" s="43"/>
      <c r="T93" s="44"/>
      <c r="U93" s="44"/>
      <c r="V93" s="44"/>
      <c r="W93" s="45"/>
    </row>
    <row r="94" spans="6:25" s="38" customFormat="1" ht="6" customHeight="1" outlineLevel="2" x14ac:dyDescent="0.2">
      <c r="F94" s="39"/>
      <c r="G94" s="40"/>
      <c r="H94" s="41"/>
      <c r="I94" s="46"/>
      <c r="J94" s="46"/>
      <c r="K94" s="46"/>
      <c r="L94" s="46"/>
      <c r="M94" s="46"/>
      <c r="N94" s="46"/>
      <c r="O94" s="46"/>
      <c r="P94" s="42"/>
      <c r="Q94" s="43"/>
      <c r="R94" s="42"/>
      <c r="S94" s="43"/>
      <c r="T94" s="44"/>
      <c r="U94" s="44"/>
      <c r="V94" s="44"/>
      <c r="W94" s="45"/>
    </row>
    <row r="95" spans="6:25" s="38" customFormat="1" ht="12" outlineLevel="2" x14ac:dyDescent="0.2">
      <c r="F95" s="30">
        <v>41</v>
      </c>
      <c r="G95" s="31" t="s">
        <v>3</v>
      </c>
      <c r="H95" s="32" t="s">
        <v>49</v>
      </c>
      <c r="I95" s="33" t="s">
        <v>212</v>
      </c>
      <c r="J95" s="31" t="s">
        <v>11</v>
      </c>
      <c r="K95" s="34">
        <v>1.5</v>
      </c>
      <c r="L95" s="35"/>
      <c r="M95" s="34">
        <v>1.5</v>
      </c>
      <c r="N95" s="36"/>
      <c r="O95" s="37">
        <f>M95*N95</f>
        <v>0</v>
      </c>
      <c r="P95" s="37">
        <v>8.1000000000000003E-2</v>
      </c>
      <c r="Q95" s="37">
        <f>M95*P95</f>
        <v>0.1215</v>
      </c>
      <c r="R95" s="37"/>
      <c r="S95" s="37">
        <f>M95*R95</f>
        <v>0</v>
      </c>
      <c r="T95" s="37">
        <v>21</v>
      </c>
      <c r="U95" s="37">
        <f>O95*T95/100</f>
        <v>0</v>
      </c>
      <c r="V95" s="37">
        <f>U95+O95</f>
        <v>0</v>
      </c>
      <c r="W95" s="37"/>
      <c r="X95" s="37"/>
      <c r="Y95" s="37">
        <v>1</v>
      </c>
    </row>
    <row r="96" spans="6:25" s="38" customFormat="1" ht="12" outlineLevel="2" x14ac:dyDescent="0.2">
      <c r="F96" s="39"/>
      <c r="G96" s="40"/>
      <c r="H96" s="184" t="s">
        <v>95</v>
      </c>
      <c r="I96" s="196" t="s">
        <v>212</v>
      </c>
      <c r="J96" s="196"/>
      <c r="K96" s="196"/>
      <c r="L96" s="196"/>
      <c r="M96" s="196"/>
      <c r="N96" s="196"/>
      <c r="O96" s="196"/>
      <c r="P96" s="42"/>
      <c r="Q96" s="43"/>
      <c r="R96" s="42"/>
      <c r="S96" s="43"/>
      <c r="T96" s="44"/>
      <c r="U96" s="44"/>
      <c r="V96" s="44"/>
      <c r="W96" s="45"/>
    </row>
    <row r="97" spans="6:25" s="38" customFormat="1" ht="6" customHeight="1" outlineLevel="2" x14ac:dyDescent="0.2">
      <c r="F97" s="39"/>
      <c r="G97" s="40"/>
      <c r="H97" s="41"/>
      <c r="I97" s="46"/>
      <c r="J97" s="46"/>
      <c r="K97" s="46"/>
      <c r="L97" s="46"/>
      <c r="M97" s="46"/>
      <c r="N97" s="46"/>
      <c r="O97" s="46"/>
      <c r="P97" s="42"/>
      <c r="Q97" s="43"/>
      <c r="R97" s="42"/>
      <c r="S97" s="43"/>
      <c r="T97" s="44"/>
      <c r="U97" s="44"/>
      <c r="V97" s="44"/>
      <c r="W97" s="45"/>
    </row>
    <row r="98" spans="6:25" s="47" customFormat="1" ht="11.25" outlineLevel="3" x14ac:dyDescent="0.2">
      <c r="F98" s="48"/>
      <c r="G98" s="49"/>
      <c r="H98" s="50" t="str">
        <f>IF(AND(H97&lt;&gt;"Výkaz výměr:",I97=""),"Výkaz výměr:","")</f>
        <v>Výkaz výměr:</v>
      </c>
      <c r="I98" s="51" t="s">
        <v>13</v>
      </c>
      <c r="J98" s="52"/>
      <c r="K98" s="53"/>
      <c r="L98" s="54"/>
      <c r="M98" s="55">
        <v>1.5</v>
      </c>
      <c r="N98" s="56"/>
      <c r="O98" s="57"/>
      <c r="P98" s="58"/>
      <c r="Q98" s="56"/>
      <c r="R98" s="56"/>
      <c r="S98" s="56"/>
      <c r="T98" s="59" t="s">
        <v>4</v>
      </c>
      <c r="U98" s="56"/>
      <c r="V98" s="56"/>
      <c r="W98" s="60"/>
    </row>
    <row r="99" spans="6:25" s="47" customFormat="1" ht="11.25" outlineLevel="3" x14ac:dyDescent="0.2">
      <c r="F99" s="48"/>
      <c r="G99" s="49"/>
      <c r="H99" s="50" t="str">
        <f>IF(AND(H98&lt;&gt;"Výkaz výměr:",I98=""),"Výkaz výměr:","")</f>
        <v/>
      </c>
      <c r="I99" s="51"/>
      <c r="J99" s="52"/>
      <c r="K99" s="53"/>
      <c r="L99" s="54"/>
      <c r="M99" s="55">
        <v>0</v>
      </c>
      <c r="N99" s="56"/>
      <c r="O99" s="57"/>
      <c r="P99" s="58"/>
      <c r="Q99" s="56"/>
      <c r="R99" s="56"/>
      <c r="S99" s="56"/>
      <c r="T99" s="59" t="s">
        <v>4</v>
      </c>
      <c r="U99" s="56"/>
      <c r="V99" s="56"/>
      <c r="W99" s="60"/>
    </row>
    <row r="100" spans="6:25" s="38" customFormat="1" ht="12" outlineLevel="2" x14ac:dyDescent="0.2">
      <c r="F100" s="30">
        <v>42</v>
      </c>
      <c r="G100" s="31" t="s">
        <v>10</v>
      </c>
      <c r="H100" s="32" t="s">
        <v>83</v>
      </c>
      <c r="I100" s="33" t="s">
        <v>236</v>
      </c>
      <c r="J100" s="31" t="s">
        <v>0</v>
      </c>
      <c r="K100" s="34">
        <v>6.92</v>
      </c>
      <c r="L100" s="35"/>
      <c r="M100" s="34">
        <v>6.92</v>
      </c>
      <c r="N100" s="36"/>
      <c r="O100" s="37">
        <f>M100*N100</f>
        <v>0</v>
      </c>
      <c r="P100" s="37"/>
      <c r="Q100" s="37">
        <f>M100*P100</f>
        <v>0</v>
      </c>
      <c r="R100" s="37"/>
      <c r="S100" s="37">
        <f>M100*R100</f>
        <v>0</v>
      </c>
      <c r="T100" s="37">
        <v>21</v>
      </c>
      <c r="U100" s="37">
        <f>O100*T100/100</f>
        <v>0</v>
      </c>
      <c r="V100" s="37">
        <f>U100+O100</f>
        <v>0</v>
      </c>
      <c r="W100" s="37"/>
      <c r="X100" s="37"/>
      <c r="Y100" s="37">
        <v>1</v>
      </c>
    </row>
    <row r="101" spans="6:25" s="38" customFormat="1" ht="12" outlineLevel="2" x14ac:dyDescent="0.2">
      <c r="F101" s="39"/>
      <c r="G101" s="40"/>
      <c r="H101" s="184" t="s">
        <v>95</v>
      </c>
      <c r="I101" s="196" t="s">
        <v>275</v>
      </c>
      <c r="J101" s="196"/>
      <c r="K101" s="196"/>
      <c r="L101" s="196"/>
      <c r="M101" s="196"/>
      <c r="N101" s="196"/>
      <c r="O101" s="196"/>
      <c r="P101" s="42"/>
      <c r="Q101" s="43"/>
      <c r="R101" s="42"/>
      <c r="S101" s="43"/>
      <c r="T101" s="44"/>
      <c r="U101" s="44"/>
      <c r="V101" s="44"/>
      <c r="W101" s="45"/>
    </row>
    <row r="102" spans="6:25" s="38" customFormat="1" ht="6" customHeight="1" outlineLevel="2" x14ac:dyDescent="0.2">
      <c r="F102" s="39"/>
      <c r="G102" s="40"/>
      <c r="H102" s="41"/>
      <c r="I102" s="46"/>
      <c r="J102" s="46"/>
      <c r="K102" s="46"/>
      <c r="L102" s="46"/>
      <c r="M102" s="46"/>
      <c r="N102" s="46"/>
      <c r="O102" s="46"/>
      <c r="P102" s="42"/>
      <c r="Q102" s="43"/>
      <c r="R102" s="42"/>
      <c r="S102" s="43"/>
      <c r="T102" s="44"/>
      <c r="U102" s="44"/>
      <c r="V102" s="44"/>
      <c r="W102" s="45"/>
    </row>
    <row r="103" spans="6:25" s="3" customFormat="1" ht="12.75" customHeight="1" outlineLevel="2" x14ac:dyDescent="0.2">
      <c r="F103" s="9"/>
      <c r="G103" s="10"/>
      <c r="H103" s="10"/>
      <c r="I103" s="11"/>
      <c r="J103" s="10"/>
      <c r="K103" s="12"/>
      <c r="L103" s="13"/>
      <c r="M103" s="12"/>
      <c r="N103" s="13"/>
      <c r="O103" s="14"/>
      <c r="P103" s="15"/>
      <c r="Q103" s="13"/>
      <c r="R103" s="13"/>
      <c r="S103" s="13"/>
      <c r="T103" s="16" t="s">
        <v>4</v>
      </c>
      <c r="U103" s="13"/>
      <c r="V103" s="13"/>
      <c r="W103" s="13"/>
    </row>
    <row r="104" spans="6:25" s="69" customFormat="1" ht="16.5" customHeight="1" outlineLevel="1" x14ac:dyDescent="0.2">
      <c r="F104" s="70"/>
      <c r="G104" s="71"/>
      <c r="H104" s="72"/>
      <c r="I104" s="72" t="s">
        <v>141</v>
      </c>
      <c r="J104" s="71"/>
      <c r="K104" s="73"/>
      <c r="L104" s="74"/>
      <c r="M104" s="73"/>
      <c r="N104" s="74"/>
      <c r="O104" s="75">
        <f>SUBTOTAL(9,O105:O127)</f>
        <v>0</v>
      </c>
      <c r="P104" s="76"/>
      <c r="Q104" s="75">
        <f>SUBTOTAL(9,Q105:Q127)</f>
        <v>2.1440000000000001E-2</v>
      </c>
      <c r="R104" s="74"/>
      <c r="S104" s="75">
        <f>SUBTOTAL(9,S105:S127)</f>
        <v>0</v>
      </c>
      <c r="T104" s="77"/>
      <c r="U104" s="75">
        <f>SUBTOTAL(9,U105:U127)</f>
        <v>0</v>
      </c>
      <c r="V104" s="75">
        <f>SUBTOTAL(9,V105:V127)</f>
        <v>0</v>
      </c>
      <c r="W104" s="78"/>
      <c r="Y104" s="75">
        <f>SUBTOTAL(9,Y105:Y127)</f>
        <v>6</v>
      </c>
    </row>
    <row r="105" spans="6:25" s="38" customFormat="1" ht="12" outlineLevel="2" x14ac:dyDescent="0.2">
      <c r="F105" s="30">
        <v>11</v>
      </c>
      <c r="G105" s="31" t="s">
        <v>2</v>
      </c>
      <c r="H105" s="32" t="s">
        <v>100</v>
      </c>
      <c r="I105" s="33" t="s">
        <v>225</v>
      </c>
      <c r="J105" s="31" t="s">
        <v>11</v>
      </c>
      <c r="K105" s="34">
        <v>2.68</v>
      </c>
      <c r="L105" s="35">
        <v>0</v>
      </c>
      <c r="M105" s="34">
        <v>2.68</v>
      </c>
      <c r="N105" s="36"/>
      <c r="O105" s="37">
        <f>M105*N105</f>
        <v>0</v>
      </c>
      <c r="P105" s="37"/>
      <c r="Q105" s="37">
        <f>M105*P105</f>
        <v>0</v>
      </c>
      <c r="R105" s="37"/>
      <c r="S105" s="37">
        <f>M105*R105</f>
        <v>0</v>
      </c>
      <c r="T105" s="37">
        <v>21</v>
      </c>
      <c r="U105" s="37">
        <f>O105*T105/100</f>
        <v>0</v>
      </c>
      <c r="V105" s="37">
        <f>U105+O105</f>
        <v>0</v>
      </c>
      <c r="W105" s="37"/>
      <c r="X105" s="37"/>
      <c r="Y105" s="37">
        <v>1</v>
      </c>
    </row>
    <row r="106" spans="6:25" s="38" customFormat="1" ht="12" outlineLevel="2" x14ac:dyDescent="0.2">
      <c r="F106" s="39"/>
      <c r="G106" s="40"/>
      <c r="H106" s="184" t="s">
        <v>95</v>
      </c>
      <c r="I106" s="196"/>
      <c r="J106" s="196"/>
      <c r="K106" s="196"/>
      <c r="L106" s="196"/>
      <c r="M106" s="196"/>
      <c r="N106" s="196"/>
      <c r="O106" s="196"/>
      <c r="P106" s="42"/>
      <c r="Q106" s="43"/>
      <c r="R106" s="42"/>
      <c r="S106" s="43"/>
      <c r="T106" s="44"/>
      <c r="U106" s="44"/>
      <c r="V106" s="44"/>
      <c r="W106" s="45"/>
    </row>
    <row r="107" spans="6:25" s="38" customFormat="1" ht="6" customHeight="1" outlineLevel="2" x14ac:dyDescent="0.2">
      <c r="F107" s="39"/>
      <c r="G107" s="40"/>
      <c r="H107" s="41"/>
      <c r="I107" s="46"/>
      <c r="J107" s="46"/>
      <c r="K107" s="46"/>
      <c r="L107" s="46"/>
      <c r="M107" s="46"/>
      <c r="N107" s="46"/>
      <c r="O107" s="46"/>
      <c r="P107" s="42"/>
      <c r="Q107" s="43"/>
      <c r="R107" s="42"/>
      <c r="S107" s="43"/>
      <c r="T107" s="44"/>
      <c r="U107" s="44"/>
      <c r="V107" s="44"/>
      <c r="W107" s="45"/>
    </row>
    <row r="108" spans="6:25" s="38" customFormat="1" ht="12" outlineLevel="2" x14ac:dyDescent="0.2">
      <c r="F108" s="30">
        <v>12</v>
      </c>
      <c r="G108" s="31" t="s">
        <v>2</v>
      </c>
      <c r="H108" s="32" t="s">
        <v>101</v>
      </c>
      <c r="I108" s="33" t="s">
        <v>267</v>
      </c>
      <c r="J108" s="31" t="s">
        <v>11</v>
      </c>
      <c r="K108" s="34">
        <v>2.68</v>
      </c>
      <c r="L108" s="35">
        <v>0</v>
      </c>
      <c r="M108" s="34">
        <v>2.68</v>
      </c>
      <c r="N108" s="36"/>
      <c r="O108" s="37">
        <f>M108*N108</f>
        <v>0</v>
      </c>
      <c r="P108" s="37"/>
      <c r="Q108" s="37">
        <f>M108*P108</f>
        <v>0</v>
      </c>
      <c r="R108" s="37"/>
      <c r="S108" s="37">
        <f>M108*R108</f>
        <v>0</v>
      </c>
      <c r="T108" s="37">
        <v>21</v>
      </c>
      <c r="U108" s="37">
        <f>O108*T108/100</f>
        <v>0</v>
      </c>
      <c r="V108" s="37">
        <f>U108+O108</f>
        <v>0</v>
      </c>
      <c r="W108" s="37"/>
      <c r="X108" s="37"/>
      <c r="Y108" s="37">
        <v>1</v>
      </c>
    </row>
    <row r="109" spans="6:25" s="38" customFormat="1" ht="12" outlineLevel="2" x14ac:dyDescent="0.2">
      <c r="F109" s="39"/>
      <c r="G109" s="40"/>
      <c r="H109" s="184" t="s">
        <v>95</v>
      </c>
      <c r="I109" s="196"/>
      <c r="J109" s="196"/>
      <c r="K109" s="196"/>
      <c r="L109" s="196"/>
      <c r="M109" s="196"/>
      <c r="N109" s="196"/>
      <c r="O109" s="196"/>
      <c r="P109" s="42"/>
      <c r="Q109" s="43"/>
      <c r="R109" s="42"/>
      <c r="S109" s="43"/>
      <c r="T109" s="44"/>
      <c r="U109" s="44"/>
      <c r="V109" s="44"/>
      <c r="W109" s="45"/>
    </row>
    <row r="110" spans="6:25" s="38" customFormat="1" ht="6" customHeight="1" outlineLevel="2" x14ac:dyDescent="0.2">
      <c r="F110" s="39"/>
      <c r="G110" s="40"/>
      <c r="H110" s="41"/>
      <c r="I110" s="46"/>
      <c r="J110" s="46"/>
      <c r="K110" s="46"/>
      <c r="L110" s="46"/>
      <c r="M110" s="46"/>
      <c r="N110" s="46"/>
      <c r="O110" s="46"/>
      <c r="P110" s="42"/>
      <c r="Q110" s="43"/>
      <c r="R110" s="42"/>
      <c r="S110" s="43"/>
      <c r="T110" s="44"/>
      <c r="U110" s="44"/>
      <c r="V110" s="44"/>
      <c r="W110" s="45"/>
    </row>
    <row r="111" spans="6:25" s="47" customFormat="1" ht="22.5" outlineLevel="3" x14ac:dyDescent="0.2">
      <c r="F111" s="48"/>
      <c r="G111" s="49"/>
      <c r="H111" s="50" t="str">
        <f>IF(AND(H110&lt;&gt;"Výkaz výměr:",I110=""),"Výkaz výměr:","")</f>
        <v>Výkaz výměr:</v>
      </c>
      <c r="I111" s="51" t="s">
        <v>134</v>
      </c>
      <c r="J111" s="52"/>
      <c r="K111" s="53"/>
      <c r="L111" s="54"/>
      <c r="M111" s="55">
        <v>2.68</v>
      </c>
      <c r="N111" s="56"/>
      <c r="O111" s="57"/>
      <c r="P111" s="58"/>
      <c r="Q111" s="56"/>
      <c r="R111" s="56"/>
      <c r="S111" s="56"/>
      <c r="T111" s="59" t="s">
        <v>4</v>
      </c>
      <c r="U111" s="56"/>
      <c r="V111" s="56"/>
      <c r="W111" s="60"/>
    </row>
    <row r="112" spans="6:25" s="47" customFormat="1" ht="11.25" outlineLevel="3" x14ac:dyDescent="0.2">
      <c r="F112" s="48"/>
      <c r="G112" s="49"/>
      <c r="H112" s="50" t="str">
        <f>IF(AND(H111&lt;&gt;"Výkaz výměr:",I111=""),"Výkaz výměr:","")</f>
        <v/>
      </c>
      <c r="I112" s="51"/>
      <c r="J112" s="52"/>
      <c r="K112" s="53"/>
      <c r="L112" s="54"/>
      <c r="M112" s="55">
        <v>0</v>
      </c>
      <c r="N112" s="56"/>
      <c r="O112" s="57"/>
      <c r="P112" s="58"/>
      <c r="Q112" s="56"/>
      <c r="R112" s="56"/>
      <c r="S112" s="56"/>
      <c r="T112" s="59" t="s">
        <v>4</v>
      </c>
      <c r="U112" s="56"/>
      <c r="V112" s="56"/>
      <c r="W112" s="60"/>
    </row>
    <row r="113" spans="6:25" s="38" customFormat="1" ht="12" outlineLevel="2" x14ac:dyDescent="0.2">
      <c r="F113" s="30">
        <v>13</v>
      </c>
      <c r="G113" s="31" t="s">
        <v>10</v>
      </c>
      <c r="H113" s="32" t="s">
        <v>68</v>
      </c>
      <c r="I113" s="33" t="s">
        <v>248</v>
      </c>
      <c r="J113" s="31" t="s">
        <v>11</v>
      </c>
      <c r="K113" s="34">
        <v>2.68</v>
      </c>
      <c r="L113" s="35">
        <v>0</v>
      </c>
      <c r="M113" s="34">
        <v>2.68</v>
      </c>
      <c r="N113" s="36"/>
      <c r="O113" s="37">
        <f>M113*N113</f>
        <v>0</v>
      </c>
      <c r="P113" s="37">
        <v>8.0000000000000002E-3</v>
      </c>
      <c r="Q113" s="37">
        <f>M113*P113</f>
        <v>2.1440000000000001E-2</v>
      </c>
      <c r="R113" s="37"/>
      <c r="S113" s="37">
        <f>M113*R113</f>
        <v>0</v>
      </c>
      <c r="T113" s="37">
        <v>21</v>
      </c>
      <c r="U113" s="37">
        <f>O113*T113/100</f>
        <v>0</v>
      </c>
      <c r="V113" s="37">
        <f>U113+O113</f>
        <v>0</v>
      </c>
      <c r="W113" s="37"/>
      <c r="X113" s="37"/>
      <c r="Y113" s="37">
        <v>1</v>
      </c>
    </row>
    <row r="114" spans="6:25" s="38" customFormat="1" ht="12" outlineLevel="2" x14ac:dyDescent="0.2">
      <c r="F114" s="39"/>
      <c r="G114" s="40"/>
      <c r="H114" s="184" t="s">
        <v>95</v>
      </c>
      <c r="I114" s="196"/>
      <c r="J114" s="196"/>
      <c r="K114" s="196"/>
      <c r="L114" s="196"/>
      <c r="M114" s="196"/>
      <c r="N114" s="196"/>
      <c r="O114" s="196"/>
      <c r="P114" s="42"/>
      <c r="Q114" s="43"/>
      <c r="R114" s="42"/>
      <c r="S114" s="43"/>
      <c r="T114" s="44"/>
      <c r="U114" s="44"/>
      <c r="V114" s="44"/>
      <c r="W114" s="45"/>
    </row>
    <row r="115" spans="6:25" s="38" customFormat="1" ht="6" customHeight="1" outlineLevel="2" x14ac:dyDescent="0.2">
      <c r="F115" s="39"/>
      <c r="G115" s="40"/>
      <c r="H115" s="41"/>
      <c r="I115" s="46"/>
      <c r="J115" s="46"/>
      <c r="K115" s="46"/>
      <c r="L115" s="46"/>
      <c r="M115" s="46"/>
      <c r="N115" s="46"/>
      <c r="O115" s="46"/>
      <c r="P115" s="42"/>
      <c r="Q115" s="43"/>
      <c r="R115" s="42"/>
      <c r="S115" s="43"/>
      <c r="T115" s="44"/>
      <c r="U115" s="44"/>
      <c r="V115" s="44"/>
      <c r="W115" s="45"/>
    </row>
    <row r="116" spans="6:25" s="38" customFormat="1" ht="12" outlineLevel="2" x14ac:dyDescent="0.2">
      <c r="F116" s="30">
        <v>14</v>
      </c>
      <c r="G116" s="31" t="s">
        <v>2</v>
      </c>
      <c r="H116" s="32" t="s">
        <v>102</v>
      </c>
      <c r="I116" s="33" t="s">
        <v>216</v>
      </c>
      <c r="J116" s="31" t="s">
        <v>11</v>
      </c>
      <c r="K116" s="34">
        <v>2.68</v>
      </c>
      <c r="L116" s="35">
        <v>0</v>
      </c>
      <c r="M116" s="34">
        <v>2.68</v>
      </c>
      <c r="N116" s="36"/>
      <c r="O116" s="37">
        <f>M116*N116</f>
        <v>0</v>
      </c>
      <c r="P116" s="37"/>
      <c r="Q116" s="37">
        <f>M116*P116</f>
        <v>0</v>
      </c>
      <c r="R116" s="37"/>
      <c r="S116" s="37">
        <f>M116*R116</f>
        <v>0</v>
      </c>
      <c r="T116" s="37">
        <v>21</v>
      </c>
      <c r="U116" s="37">
        <f>O116*T116/100</f>
        <v>0</v>
      </c>
      <c r="V116" s="37">
        <f>U116+O116</f>
        <v>0</v>
      </c>
      <c r="W116" s="37"/>
      <c r="X116" s="37"/>
      <c r="Y116" s="37">
        <v>1</v>
      </c>
    </row>
    <row r="117" spans="6:25" s="38" customFormat="1" ht="12" outlineLevel="2" x14ac:dyDescent="0.2">
      <c r="F117" s="39"/>
      <c r="G117" s="40"/>
      <c r="H117" s="184" t="s">
        <v>95</v>
      </c>
      <c r="I117" s="196"/>
      <c r="J117" s="196"/>
      <c r="K117" s="196"/>
      <c r="L117" s="196"/>
      <c r="M117" s="196"/>
      <c r="N117" s="196"/>
      <c r="O117" s="196"/>
      <c r="P117" s="42"/>
      <c r="Q117" s="43"/>
      <c r="R117" s="42"/>
      <c r="S117" s="43"/>
      <c r="T117" s="44"/>
      <c r="U117" s="44"/>
      <c r="V117" s="44"/>
      <c r="W117" s="45"/>
    </row>
    <row r="118" spans="6:25" s="38" customFormat="1" ht="6" customHeight="1" outlineLevel="2" x14ac:dyDescent="0.2">
      <c r="F118" s="39"/>
      <c r="G118" s="40"/>
      <c r="H118" s="41"/>
      <c r="I118" s="46"/>
      <c r="J118" s="46"/>
      <c r="K118" s="46"/>
      <c r="L118" s="46"/>
      <c r="M118" s="46"/>
      <c r="N118" s="46"/>
      <c r="O118" s="46"/>
      <c r="P118" s="42"/>
      <c r="Q118" s="43"/>
      <c r="R118" s="42"/>
      <c r="S118" s="43"/>
      <c r="T118" s="44"/>
      <c r="U118" s="44"/>
      <c r="V118" s="44"/>
      <c r="W118" s="45"/>
    </row>
    <row r="119" spans="6:25" s="38" customFormat="1" ht="12" outlineLevel="2" x14ac:dyDescent="0.2">
      <c r="F119" s="30">
        <v>15</v>
      </c>
      <c r="G119" s="31" t="s">
        <v>2</v>
      </c>
      <c r="H119" s="32" t="s">
        <v>55</v>
      </c>
      <c r="I119" s="33" t="s">
        <v>198</v>
      </c>
      <c r="J119" s="31" t="s">
        <v>11</v>
      </c>
      <c r="K119" s="34">
        <v>2.8140000000000005</v>
      </c>
      <c r="L119" s="35">
        <v>0</v>
      </c>
      <c r="M119" s="34">
        <v>2.8140000000000005</v>
      </c>
      <c r="N119" s="36"/>
      <c r="O119" s="37">
        <f>M119*N119</f>
        <v>0</v>
      </c>
      <c r="P119" s="37"/>
      <c r="Q119" s="37">
        <f>M119*P119</f>
        <v>0</v>
      </c>
      <c r="R119" s="37"/>
      <c r="S119" s="37">
        <f>M119*R119</f>
        <v>0</v>
      </c>
      <c r="T119" s="37">
        <v>21</v>
      </c>
      <c r="U119" s="37">
        <f>O119*T119/100</f>
        <v>0</v>
      </c>
      <c r="V119" s="37">
        <f>U119+O119</f>
        <v>0</v>
      </c>
      <c r="W119" s="37"/>
      <c r="X119" s="37"/>
      <c r="Y119" s="37">
        <v>1</v>
      </c>
    </row>
    <row r="120" spans="6:25" s="38" customFormat="1" ht="12" outlineLevel="2" x14ac:dyDescent="0.2">
      <c r="F120" s="39"/>
      <c r="G120" s="40"/>
      <c r="H120" s="184" t="s">
        <v>95</v>
      </c>
      <c r="I120" s="196"/>
      <c r="J120" s="196"/>
      <c r="K120" s="196"/>
      <c r="L120" s="196"/>
      <c r="M120" s="196"/>
      <c r="N120" s="196"/>
      <c r="O120" s="196"/>
      <c r="P120" s="42"/>
      <c r="Q120" s="43"/>
      <c r="R120" s="42"/>
      <c r="S120" s="43"/>
      <c r="T120" s="44"/>
      <c r="U120" s="44"/>
      <c r="V120" s="44"/>
      <c r="W120" s="45"/>
    </row>
    <row r="121" spans="6:25" s="38" customFormat="1" ht="6" customHeight="1" outlineLevel="2" x14ac:dyDescent="0.2">
      <c r="F121" s="39"/>
      <c r="G121" s="40"/>
      <c r="H121" s="41"/>
      <c r="I121" s="46"/>
      <c r="J121" s="46"/>
      <c r="K121" s="46"/>
      <c r="L121" s="46"/>
      <c r="M121" s="46"/>
      <c r="N121" s="46"/>
      <c r="O121" s="46"/>
      <c r="P121" s="42"/>
      <c r="Q121" s="43"/>
      <c r="R121" s="42"/>
      <c r="S121" s="43"/>
      <c r="T121" s="44"/>
      <c r="U121" s="44"/>
      <c r="V121" s="44"/>
      <c r="W121" s="45"/>
    </row>
    <row r="122" spans="6:25" s="47" customFormat="1" ht="22.5" outlineLevel="3" x14ac:dyDescent="0.2">
      <c r="F122" s="48"/>
      <c r="G122" s="49"/>
      <c r="H122" s="50" t="str">
        <f>IF(AND(H121&lt;&gt;"Výkaz výměr:",I121=""),"Výkaz výměr:","")</f>
        <v>Výkaz výměr:</v>
      </c>
      <c r="I122" s="51" t="s">
        <v>94</v>
      </c>
      <c r="J122" s="52"/>
      <c r="K122" s="53"/>
      <c r="L122" s="54"/>
      <c r="M122" s="55">
        <v>2.8140000000000005</v>
      </c>
      <c r="N122" s="56"/>
      <c r="O122" s="57"/>
      <c r="P122" s="58"/>
      <c r="Q122" s="56"/>
      <c r="R122" s="56"/>
      <c r="S122" s="56"/>
      <c r="T122" s="59" t="s">
        <v>4</v>
      </c>
      <c r="U122" s="56"/>
      <c r="V122" s="56"/>
      <c r="W122" s="60"/>
    </row>
    <row r="123" spans="6:25" s="47" customFormat="1" ht="11.25" outlineLevel="3" x14ac:dyDescent="0.2">
      <c r="F123" s="48"/>
      <c r="G123" s="49"/>
      <c r="H123" s="50" t="str">
        <f>IF(AND(H122&lt;&gt;"Výkaz výměr:",I122=""),"Výkaz výměr:","")</f>
        <v/>
      </c>
      <c r="I123" s="51"/>
      <c r="J123" s="52"/>
      <c r="K123" s="53"/>
      <c r="L123" s="54"/>
      <c r="M123" s="55">
        <v>0</v>
      </c>
      <c r="N123" s="56"/>
      <c r="O123" s="57"/>
      <c r="P123" s="58"/>
      <c r="Q123" s="56"/>
      <c r="R123" s="56"/>
      <c r="S123" s="56"/>
      <c r="T123" s="59" t="s">
        <v>4</v>
      </c>
      <c r="U123" s="56"/>
      <c r="V123" s="56"/>
      <c r="W123" s="60"/>
    </row>
    <row r="124" spans="6:25" s="38" customFormat="1" ht="12" outlineLevel="2" x14ac:dyDescent="0.2">
      <c r="F124" s="30">
        <v>16</v>
      </c>
      <c r="G124" s="31" t="s">
        <v>10</v>
      </c>
      <c r="H124" s="32" t="s">
        <v>84</v>
      </c>
      <c r="I124" s="33" t="s">
        <v>235</v>
      </c>
      <c r="J124" s="31" t="s">
        <v>0</v>
      </c>
      <c r="K124" s="34">
        <v>3.54</v>
      </c>
      <c r="L124" s="35">
        <v>0</v>
      </c>
      <c r="M124" s="34">
        <v>3.54</v>
      </c>
      <c r="N124" s="36"/>
      <c r="O124" s="37">
        <f>M124*N124</f>
        <v>0</v>
      </c>
      <c r="P124" s="37"/>
      <c r="Q124" s="37">
        <f>M124*P124</f>
        <v>0</v>
      </c>
      <c r="R124" s="37"/>
      <c r="S124" s="37">
        <f>M124*R124</f>
        <v>0</v>
      </c>
      <c r="T124" s="37">
        <v>21</v>
      </c>
      <c r="U124" s="37">
        <f>O124*T124/100</f>
        <v>0</v>
      </c>
      <c r="V124" s="37">
        <f>U124+O124</f>
        <v>0</v>
      </c>
      <c r="W124" s="37"/>
      <c r="X124" s="37"/>
      <c r="Y124" s="37">
        <v>1</v>
      </c>
    </row>
    <row r="125" spans="6:25" s="38" customFormat="1" ht="12" outlineLevel="2" x14ac:dyDescent="0.2">
      <c r="F125" s="39"/>
      <c r="G125" s="40"/>
      <c r="H125" s="184" t="s">
        <v>95</v>
      </c>
      <c r="I125" s="196"/>
      <c r="J125" s="196"/>
      <c r="K125" s="196"/>
      <c r="L125" s="196"/>
      <c r="M125" s="196"/>
      <c r="N125" s="196"/>
      <c r="O125" s="196"/>
      <c r="P125" s="42"/>
      <c r="Q125" s="43"/>
      <c r="R125" s="42"/>
      <c r="S125" s="43"/>
      <c r="T125" s="44"/>
      <c r="U125" s="44"/>
      <c r="V125" s="44"/>
      <c r="W125" s="45"/>
    </row>
    <row r="126" spans="6:25" s="38" customFormat="1" ht="6" customHeight="1" outlineLevel="2" x14ac:dyDescent="0.2">
      <c r="F126" s="39"/>
      <c r="G126" s="40"/>
      <c r="H126" s="41"/>
      <c r="I126" s="46"/>
      <c r="J126" s="46"/>
      <c r="K126" s="46"/>
      <c r="L126" s="46"/>
      <c r="M126" s="46"/>
      <c r="N126" s="46"/>
      <c r="O126" s="46"/>
      <c r="P126" s="42"/>
      <c r="Q126" s="43"/>
      <c r="R126" s="42"/>
      <c r="S126" s="43"/>
      <c r="T126" s="44"/>
      <c r="U126" s="44"/>
      <c r="V126" s="44"/>
      <c r="W126" s="45"/>
    </row>
    <row r="127" spans="6:25" s="3" customFormat="1" ht="12.75" customHeight="1" outlineLevel="2" x14ac:dyDescent="0.2">
      <c r="F127" s="9"/>
      <c r="G127" s="10"/>
      <c r="H127" s="10"/>
      <c r="I127" s="11"/>
      <c r="J127" s="10"/>
      <c r="K127" s="12"/>
      <c r="L127" s="13"/>
      <c r="M127" s="12"/>
      <c r="N127" s="13"/>
      <c r="O127" s="14"/>
      <c r="P127" s="15"/>
      <c r="Q127" s="13"/>
      <c r="R127" s="13"/>
      <c r="S127" s="13"/>
      <c r="T127" s="16" t="s">
        <v>4</v>
      </c>
      <c r="U127" s="13"/>
      <c r="V127" s="13"/>
      <c r="W127" s="13"/>
    </row>
    <row r="128" spans="6:25" s="69" customFormat="1" ht="16.5" customHeight="1" outlineLevel="1" x14ac:dyDescent="0.2">
      <c r="F128" s="70"/>
      <c r="G128" s="71"/>
      <c r="H128" s="72"/>
      <c r="I128" s="72" t="s">
        <v>135</v>
      </c>
      <c r="J128" s="71"/>
      <c r="K128" s="73"/>
      <c r="L128" s="74"/>
      <c r="M128" s="73"/>
      <c r="N128" s="74"/>
      <c r="O128" s="75">
        <f>SUBTOTAL(9,O129:O145)</f>
        <v>0</v>
      </c>
      <c r="P128" s="76"/>
      <c r="Q128" s="75">
        <f>SUBTOTAL(9,Q129:Q145)</f>
        <v>2.9196000000000003E-2</v>
      </c>
      <c r="R128" s="74"/>
      <c r="S128" s="75">
        <f>SUBTOTAL(9,S129:S145)</f>
        <v>0</v>
      </c>
      <c r="T128" s="77"/>
      <c r="U128" s="75">
        <f>SUBTOTAL(9,U129:U145)</f>
        <v>0</v>
      </c>
      <c r="V128" s="75">
        <f>SUBTOTAL(9,V129:V145)</f>
        <v>0</v>
      </c>
      <c r="W128" s="78"/>
      <c r="Y128" s="75">
        <f>SUBTOTAL(9,Y129:Y145)</f>
        <v>3</v>
      </c>
    </row>
    <row r="129" spans="6:25" s="38" customFormat="1" ht="12" outlineLevel="2" x14ac:dyDescent="0.2">
      <c r="F129" s="30">
        <v>17</v>
      </c>
      <c r="G129" s="31" t="s">
        <v>2</v>
      </c>
      <c r="H129" s="32" t="s">
        <v>103</v>
      </c>
      <c r="I129" s="33" t="s">
        <v>213</v>
      </c>
      <c r="J129" s="31" t="s">
        <v>11</v>
      </c>
      <c r="K129" s="34">
        <v>54</v>
      </c>
      <c r="L129" s="35">
        <v>0</v>
      </c>
      <c r="M129" s="34">
        <v>54</v>
      </c>
      <c r="N129" s="36"/>
      <c r="O129" s="37">
        <f>M129*N129</f>
        <v>0</v>
      </c>
      <c r="P129" s="37">
        <v>4.2999999999999999E-4</v>
      </c>
      <c r="Q129" s="37">
        <f>M129*P129</f>
        <v>2.3220000000000001E-2</v>
      </c>
      <c r="R129" s="37"/>
      <c r="S129" s="37">
        <f>M129*R129</f>
        <v>0</v>
      </c>
      <c r="T129" s="37">
        <v>21</v>
      </c>
      <c r="U129" s="37">
        <f>O129*T129/100</f>
        <v>0</v>
      </c>
      <c r="V129" s="37">
        <f>U129+O129</f>
        <v>0</v>
      </c>
      <c r="W129" s="37"/>
      <c r="X129" s="37"/>
      <c r="Y129" s="37">
        <v>1</v>
      </c>
    </row>
    <row r="130" spans="6:25" s="38" customFormat="1" ht="12" outlineLevel="2" x14ac:dyDescent="0.2">
      <c r="F130" s="39"/>
      <c r="G130" s="40"/>
      <c r="H130" s="184" t="s">
        <v>95</v>
      </c>
      <c r="I130" s="196"/>
      <c r="J130" s="196"/>
      <c r="K130" s="196"/>
      <c r="L130" s="196"/>
      <c r="M130" s="196"/>
      <c r="N130" s="196"/>
      <c r="O130" s="196"/>
      <c r="P130" s="42"/>
      <c r="Q130" s="43"/>
      <c r="R130" s="42"/>
      <c r="S130" s="43"/>
      <c r="T130" s="44"/>
      <c r="U130" s="44"/>
      <c r="V130" s="44"/>
      <c r="W130" s="45"/>
    </row>
    <row r="131" spans="6:25" s="38" customFormat="1" ht="6" customHeight="1" outlineLevel="2" x14ac:dyDescent="0.2">
      <c r="F131" s="39"/>
      <c r="G131" s="40"/>
      <c r="H131" s="41"/>
      <c r="I131" s="46"/>
      <c r="J131" s="46"/>
      <c r="K131" s="46"/>
      <c r="L131" s="46"/>
      <c r="M131" s="46"/>
      <c r="N131" s="46"/>
      <c r="O131" s="46"/>
      <c r="P131" s="42"/>
      <c r="Q131" s="43"/>
      <c r="R131" s="42"/>
      <c r="S131" s="43"/>
      <c r="T131" s="44"/>
      <c r="U131" s="44"/>
      <c r="V131" s="44"/>
      <c r="W131" s="45"/>
    </row>
    <row r="132" spans="6:25" s="47" customFormat="1" ht="22.5" outlineLevel="3" x14ac:dyDescent="0.2">
      <c r="F132" s="48"/>
      <c r="G132" s="49"/>
      <c r="H132" s="50" t="str">
        <f>IF(AND(H131&lt;&gt;"Výkaz výměr:",I131=""),"Výkaz výměr:","")</f>
        <v>Výkaz výměr:</v>
      </c>
      <c r="I132" s="51" t="s">
        <v>208</v>
      </c>
      <c r="J132" s="52"/>
      <c r="K132" s="53"/>
      <c r="L132" s="54"/>
      <c r="M132" s="55">
        <v>54</v>
      </c>
      <c r="N132" s="56"/>
      <c r="O132" s="57"/>
      <c r="P132" s="58"/>
      <c r="Q132" s="56"/>
      <c r="R132" s="56"/>
      <c r="S132" s="56"/>
      <c r="T132" s="59" t="s">
        <v>4</v>
      </c>
      <c r="U132" s="56"/>
      <c r="V132" s="56"/>
      <c r="W132" s="60"/>
    </row>
    <row r="133" spans="6:25" s="47" customFormat="1" ht="11.25" outlineLevel="3" x14ac:dyDescent="0.2">
      <c r="F133" s="48"/>
      <c r="G133" s="49"/>
      <c r="H133" s="50" t="str">
        <f>IF(AND(H132&lt;&gt;"Výkaz výměr:",I132=""),"Výkaz výměr:","")</f>
        <v/>
      </c>
      <c r="I133" s="51"/>
      <c r="J133" s="52"/>
      <c r="K133" s="53"/>
      <c r="L133" s="54"/>
      <c r="M133" s="55">
        <v>0</v>
      </c>
      <c r="N133" s="56"/>
      <c r="O133" s="57"/>
      <c r="P133" s="58"/>
      <c r="Q133" s="56"/>
      <c r="R133" s="56"/>
      <c r="S133" s="56"/>
      <c r="T133" s="59" t="s">
        <v>4</v>
      </c>
      <c r="U133" s="56"/>
      <c r="V133" s="56"/>
      <c r="W133" s="60"/>
    </row>
    <row r="134" spans="6:25" s="38" customFormat="1" ht="12" outlineLevel="2" x14ac:dyDescent="0.2">
      <c r="F134" s="30">
        <v>18</v>
      </c>
      <c r="G134" s="31" t="s">
        <v>10</v>
      </c>
      <c r="H134" s="32" t="s">
        <v>69</v>
      </c>
      <c r="I134" s="33" t="s">
        <v>193</v>
      </c>
      <c r="J134" s="31" t="s">
        <v>11</v>
      </c>
      <c r="K134" s="34">
        <v>80.903999999999996</v>
      </c>
      <c r="L134" s="35"/>
      <c r="M134" s="34">
        <v>80.903999999999996</v>
      </c>
      <c r="N134" s="36"/>
      <c r="O134" s="37">
        <f>M134*N134</f>
        <v>0</v>
      </c>
      <c r="P134" s="37"/>
      <c r="Q134" s="37">
        <f>M134*P134</f>
        <v>0</v>
      </c>
      <c r="R134" s="37"/>
      <c r="S134" s="37">
        <f>M134*R134</f>
        <v>0</v>
      </c>
      <c r="T134" s="37">
        <v>21</v>
      </c>
      <c r="U134" s="37">
        <f>O134*T134/100</f>
        <v>0</v>
      </c>
      <c r="V134" s="37">
        <f>U134+O134</f>
        <v>0</v>
      </c>
      <c r="W134" s="37"/>
      <c r="X134" s="37"/>
      <c r="Y134" s="37">
        <v>1</v>
      </c>
    </row>
    <row r="135" spans="6:25" s="38" customFormat="1" ht="12" outlineLevel="2" x14ac:dyDescent="0.2">
      <c r="F135" s="39"/>
      <c r="G135" s="40"/>
      <c r="H135" s="184" t="s">
        <v>95</v>
      </c>
      <c r="I135" s="196" t="s">
        <v>214</v>
      </c>
      <c r="J135" s="196"/>
      <c r="K135" s="196"/>
      <c r="L135" s="196"/>
      <c r="M135" s="196"/>
      <c r="N135" s="196"/>
      <c r="O135" s="196"/>
      <c r="P135" s="42"/>
      <c r="Q135" s="43"/>
      <c r="R135" s="42"/>
      <c r="S135" s="43"/>
      <c r="T135" s="44"/>
      <c r="U135" s="44"/>
      <c r="V135" s="44"/>
      <c r="W135" s="45"/>
    </row>
    <row r="136" spans="6:25" s="38" customFormat="1" ht="6" customHeight="1" outlineLevel="2" x14ac:dyDescent="0.2">
      <c r="F136" s="39"/>
      <c r="G136" s="40"/>
      <c r="H136" s="41"/>
      <c r="I136" s="46"/>
      <c r="J136" s="46"/>
      <c r="K136" s="46"/>
      <c r="L136" s="46"/>
      <c r="M136" s="46"/>
      <c r="N136" s="46"/>
      <c r="O136" s="46"/>
      <c r="P136" s="42"/>
      <c r="Q136" s="43"/>
      <c r="R136" s="42"/>
      <c r="S136" s="43"/>
      <c r="T136" s="44"/>
      <c r="U136" s="44"/>
      <c r="V136" s="44"/>
      <c r="W136" s="45"/>
    </row>
    <row r="137" spans="6:25" s="47" customFormat="1" ht="22.5" outlineLevel="3" x14ac:dyDescent="0.2">
      <c r="F137" s="48"/>
      <c r="G137" s="49"/>
      <c r="H137" s="50" t="str">
        <f>IF(AND(H136&lt;&gt;"Výkaz výměr:",I136=""),"Výkaz výměr:","")</f>
        <v>Výkaz výměr:</v>
      </c>
      <c r="I137" s="51" t="s">
        <v>227</v>
      </c>
      <c r="J137" s="52"/>
      <c r="K137" s="53"/>
      <c r="L137" s="54"/>
      <c r="M137" s="55">
        <v>80.903999999999996</v>
      </c>
      <c r="N137" s="56"/>
      <c r="O137" s="57"/>
      <c r="P137" s="58"/>
      <c r="Q137" s="56"/>
      <c r="R137" s="56"/>
      <c r="S137" s="56"/>
      <c r="T137" s="59" t="s">
        <v>4</v>
      </c>
      <c r="U137" s="56"/>
      <c r="V137" s="56"/>
      <c r="W137" s="60"/>
    </row>
    <row r="138" spans="6:25" s="47" customFormat="1" ht="11.25" outlineLevel="3" x14ac:dyDescent="0.2">
      <c r="F138" s="48"/>
      <c r="G138" s="49"/>
      <c r="H138" s="50" t="str">
        <f>IF(AND(H137&lt;&gt;"Výkaz výměr:",I137=""),"Výkaz výměr:","")</f>
        <v/>
      </c>
      <c r="I138" s="51"/>
      <c r="J138" s="52"/>
      <c r="K138" s="53"/>
      <c r="L138" s="54"/>
      <c r="M138" s="55">
        <v>0</v>
      </c>
      <c r="N138" s="56"/>
      <c r="O138" s="57"/>
      <c r="P138" s="58"/>
      <c r="Q138" s="56"/>
      <c r="R138" s="56"/>
      <c r="S138" s="56"/>
      <c r="T138" s="59" t="s">
        <v>4</v>
      </c>
      <c r="U138" s="56"/>
      <c r="V138" s="56"/>
      <c r="W138" s="60"/>
    </row>
    <row r="139" spans="6:25" s="38" customFormat="1" ht="12" outlineLevel="2" x14ac:dyDescent="0.2">
      <c r="F139" s="30">
        <v>19</v>
      </c>
      <c r="G139" s="31" t="s">
        <v>2</v>
      </c>
      <c r="H139" s="32" t="s">
        <v>104</v>
      </c>
      <c r="I139" s="33" t="s">
        <v>265</v>
      </c>
      <c r="J139" s="31" t="s">
        <v>11</v>
      </c>
      <c r="K139" s="34">
        <v>9.9600000000000009</v>
      </c>
      <c r="L139" s="35">
        <v>0</v>
      </c>
      <c r="M139" s="34">
        <v>9.9600000000000009</v>
      </c>
      <c r="N139" s="36"/>
      <c r="O139" s="37">
        <f>M139*N139</f>
        <v>0</v>
      </c>
      <c r="P139" s="37">
        <v>6.0000000000000006E-4</v>
      </c>
      <c r="Q139" s="37">
        <f>M139*P139</f>
        <v>5.9760000000000013E-3</v>
      </c>
      <c r="R139" s="37"/>
      <c r="S139" s="37">
        <f>M139*R139</f>
        <v>0</v>
      </c>
      <c r="T139" s="37">
        <v>21</v>
      </c>
      <c r="U139" s="37">
        <f>O139*T139/100</f>
        <v>0</v>
      </c>
      <c r="V139" s="37">
        <f>U139+O139</f>
        <v>0</v>
      </c>
      <c r="W139" s="37"/>
      <c r="X139" s="37"/>
      <c r="Y139" s="37">
        <v>1</v>
      </c>
    </row>
    <row r="140" spans="6:25" s="38" customFormat="1" ht="12" outlineLevel="2" x14ac:dyDescent="0.2">
      <c r="F140" s="39"/>
      <c r="G140" s="40"/>
      <c r="H140" s="184" t="s">
        <v>95</v>
      </c>
      <c r="I140" s="196"/>
      <c r="J140" s="196"/>
      <c r="K140" s="196"/>
      <c r="L140" s="196"/>
      <c r="M140" s="196"/>
      <c r="N140" s="196"/>
      <c r="O140" s="196"/>
      <c r="P140" s="42"/>
      <c r="Q140" s="43"/>
      <c r="R140" s="42"/>
      <c r="S140" s="43"/>
      <c r="T140" s="44"/>
      <c r="U140" s="44"/>
      <c r="V140" s="44"/>
      <c r="W140" s="45"/>
    </row>
    <row r="141" spans="6:25" s="38" customFormat="1" ht="6" customHeight="1" outlineLevel="2" x14ac:dyDescent="0.2">
      <c r="F141" s="39"/>
      <c r="G141" s="40"/>
      <c r="H141" s="41"/>
      <c r="I141" s="46"/>
      <c r="J141" s="46"/>
      <c r="K141" s="46"/>
      <c r="L141" s="46"/>
      <c r="M141" s="46"/>
      <c r="N141" s="46"/>
      <c r="O141" s="46"/>
      <c r="P141" s="42"/>
      <c r="Q141" s="43"/>
      <c r="R141" s="42"/>
      <c r="S141" s="43"/>
      <c r="T141" s="44"/>
      <c r="U141" s="44"/>
      <c r="V141" s="44"/>
      <c r="W141" s="45"/>
    </row>
    <row r="142" spans="6:25" s="47" customFormat="1" ht="22.5" outlineLevel="3" x14ac:dyDescent="0.2">
      <c r="F142" s="48"/>
      <c r="G142" s="49"/>
      <c r="H142" s="50" t="str">
        <f>IF(AND(H141&lt;&gt;"Výkaz výměr:",I141=""),"Výkaz výměr:","")</f>
        <v>Výkaz výměr:</v>
      </c>
      <c r="I142" s="51" t="s">
        <v>192</v>
      </c>
      <c r="J142" s="52"/>
      <c r="K142" s="53"/>
      <c r="L142" s="54"/>
      <c r="M142" s="55">
        <v>4.32</v>
      </c>
      <c r="N142" s="56"/>
      <c r="O142" s="57"/>
      <c r="P142" s="58"/>
      <c r="Q142" s="56"/>
      <c r="R142" s="56"/>
      <c r="S142" s="56"/>
      <c r="T142" s="59" t="s">
        <v>4</v>
      </c>
      <c r="U142" s="56"/>
      <c r="V142" s="56"/>
      <c r="W142" s="60"/>
    </row>
    <row r="143" spans="6:25" s="47" customFormat="1" ht="22.5" outlineLevel="3" x14ac:dyDescent="0.2">
      <c r="F143" s="48"/>
      <c r="G143" s="49"/>
      <c r="H143" s="50" t="str">
        <f>IF(AND(H142&lt;&gt;"Výkaz výměr:",I142=""),"Výkaz výměr:","")</f>
        <v/>
      </c>
      <c r="I143" s="51" t="s">
        <v>181</v>
      </c>
      <c r="J143" s="52"/>
      <c r="K143" s="53"/>
      <c r="L143" s="54"/>
      <c r="M143" s="55">
        <v>5.64</v>
      </c>
      <c r="N143" s="56"/>
      <c r="O143" s="57"/>
      <c r="P143" s="58"/>
      <c r="Q143" s="56"/>
      <c r="R143" s="56"/>
      <c r="S143" s="56"/>
      <c r="T143" s="59" t="s">
        <v>4</v>
      </c>
      <c r="U143" s="56"/>
      <c r="V143" s="56"/>
      <c r="W143" s="60"/>
    </row>
    <row r="144" spans="6:25" s="47" customFormat="1" ht="11.25" outlineLevel="3" x14ac:dyDescent="0.2">
      <c r="F144" s="48"/>
      <c r="G144" s="49"/>
      <c r="H144" s="50" t="str">
        <f>IF(AND(H143&lt;&gt;"Výkaz výměr:",I143=""),"Výkaz výměr:","")</f>
        <v/>
      </c>
      <c r="I144" s="51"/>
      <c r="J144" s="52"/>
      <c r="K144" s="53"/>
      <c r="L144" s="54"/>
      <c r="M144" s="55">
        <v>0</v>
      </c>
      <c r="N144" s="56"/>
      <c r="O144" s="57"/>
      <c r="P144" s="58"/>
      <c r="Q144" s="56"/>
      <c r="R144" s="56"/>
      <c r="S144" s="56"/>
      <c r="T144" s="59" t="s">
        <v>4</v>
      </c>
      <c r="U144" s="56"/>
      <c r="V144" s="56"/>
      <c r="W144" s="60"/>
    </row>
    <row r="145" spans="6:25" s="3" customFormat="1" ht="12.75" customHeight="1" outlineLevel="2" x14ac:dyDescent="0.2">
      <c r="F145" s="9"/>
      <c r="G145" s="10"/>
      <c r="H145" s="10"/>
      <c r="I145" s="11"/>
      <c r="J145" s="10"/>
      <c r="K145" s="12"/>
      <c r="L145" s="13"/>
      <c r="M145" s="12"/>
      <c r="N145" s="13"/>
      <c r="O145" s="14"/>
      <c r="P145" s="15"/>
      <c r="Q145" s="13"/>
      <c r="R145" s="13"/>
      <c r="S145" s="13"/>
      <c r="T145" s="16" t="s">
        <v>4</v>
      </c>
      <c r="U145" s="13"/>
      <c r="V145" s="13"/>
      <c r="W145" s="13"/>
    </row>
    <row r="146" spans="6:25" s="69" customFormat="1" ht="16.5" customHeight="1" outlineLevel="1" x14ac:dyDescent="0.2">
      <c r="F146" s="70"/>
      <c r="G146" s="71"/>
      <c r="H146" s="72"/>
      <c r="I146" s="72" t="s">
        <v>89</v>
      </c>
      <c r="J146" s="71"/>
      <c r="K146" s="73"/>
      <c r="L146" s="74"/>
      <c r="M146" s="73"/>
      <c r="N146" s="74"/>
      <c r="O146" s="75">
        <f>SUBTOTAL(9,O147:O156)</f>
        <v>0</v>
      </c>
      <c r="P146" s="76"/>
      <c r="Q146" s="75">
        <f>SUBTOTAL(9,Q147:Q156)</f>
        <v>0.31705166400000007</v>
      </c>
      <c r="R146" s="74"/>
      <c r="S146" s="75">
        <f>SUBTOTAL(9,S147:S156)</f>
        <v>0</v>
      </c>
      <c r="T146" s="77"/>
      <c r="U146" s="75">
        <f>SUBTOTAL(9,U147:U156)</f>
        <v>0</v>
      </c>
      <c r="V146" s="75">
        <f>SUBTOTAL(9,V147:V156)</f>
        <v>0</v>
      </c>
      <c r="W146" s="78"/>
      <c r="Y146" s="75">
        <f>SUBTOTAL(9,Y147:Y156)</f>
        <v>2</v>
      </c>
    </row>
    <row r="147" spans="6:25" s="38" customFormat="1" ht="12" outlineLevel="2" x14ac:dyDescent="0.2">
      <c r="F147" s="30">
        <v>20</v>
      </c>
      <c r="G147" s="31" t="s">
        <v>2</v>
      </c>
      <c r="H147" s="32" t="s">
        <v>105</v>
      </c>
      <c r="I147" s="33" t="s">
        <v>169</v>
      </c>
      <c r="J147" s="31" t="s">
        <v>11</v>
      </c>
      <c r="K147" s="34">
        <v>720.57</v>
      </c>
      <c r="L147" s="35">
        <v>0</v>
      </c>
      <c r="M147" s="34">
        <v>720.57</v>
      </c>
      <c r="N147" s="36"/>
      <c r="O147" s="37">
        <f>M147*N147</f>
        <v>0</v>
      </c>
      <c r="P147" s="37">
        <v>2.0000000000000001E-4</v>
      </c>
      <c r="Q147" s="37">
        <f>M147*P147</f>
        <v>0.14411400000000002</v>
      </c>
      <c r="R147" s="37"/>
      <c r="S147" s="37">
        <f>M147*R147</f>
        <v>0</v>
      </c>
      <c r="T147" s="37">
        <v>21</v>
      </c>
      <c r="U147" s="37">
        <f>O147*T147/100</f>
        <v>0</v>
      </c>
      <c r="V147" s="37">
        <f>U147+O147</f>
        <v>0</v>
      </c>
      <c r="W147" s="37"/>
      <c r="X147" s="37"/>
      <c r="Y147" s="37">
        <v>1</v>
      </c>
    </row>
    <row r="148" spans="6:25" s="38" customFormat="1" ht="12" outlineLevel="2" x14ac:dyDescent="0.2">
      <c r="F148" s="39"/>
      <c r="G148" s="40"/>
      <c r="H148" s="184" t="s">
        <v>95</v>
      </c>
      <c r="I148" s="196"/>
      <c r="J148" s="196"/>
      <c r="K148" s="196"/>
      <c r="L148" s="196"/>
      <c r="M148" s="196"/>
      <c r="N148" s="196"/>
      <c r="O148" s="196"/>
      <c r="P148" s="42"/>
      <c r="Q148" s="43"/>
      <c r="R148" s="42"/>
      <c r="S148" s="43"/>
      <c r="T148" s="44"/>
      <c r="U148" s="44"/>
      <c r="V148" s="44"/>
      <c r="W148" s="45"/>
    </row>
    <row r="149" spans="6:25" s="38" customFormat="1" ht="6" customHeight="1" outlineLevel="2" x14ac:dyDescent="0.2">
      <c r="F149" s="39"/>
      <c r="G149" s="40"/>
      <c r="H149" s="41"/>
      <c r="I149" s="46"/>
      <c r="J149" s="46"/>
      <c r="K149" s="46"/>
      <c r="L149" s="46"/>
      <c r="M149" s="46"/>
      <c r="N149" s="46"/>
      <c r="O149" s="46"/>
      <c r="P149" s="42"/>
      <c r="Q149" s="43"/>
      <c r="R149" s="42"/>
      <c r="S149" s="43"/>
      <c r="T149" s="44"/>
      <c r="U149" s="44"/>
      <c r="V149" s="44"/>
      <c r="W149" s="45"/>
    </row>
    <row r="150" spans="6:25" s="47" customFormat="1" ht="11.25" outlineLevel="3" x14ac:dyDescent="0.2">
      <c r="F150" s="48"/>
      <c r="G150" s="49"/>
      <c r="H150" s="50" t="str">
        <f>IF(AND(H149&lt;&gt;"Výkaz výměr:",I149=""),"Výkaz výměr:","")</f>
        <v>Výkaz výměr:</v>
      </c>
      <c r="I150" s="51" t="s">
        <v>31</v>
      </c>
      <c r="J150" s="52"/>
      <c r="K150" s="53"/>
      <c r="L150" s="54"/>
      <c r="M150" s="55">
        <v>720.57</v>
      </c>
      <c r="N150" s="56"/>
      <c r="O150" s="57"/>
      <c r="P150" s="58"/>
      <c r="Q150" s="56"/>
      <c r="R150" s="56"/>
      <c r="S150" s="56"/>
      <c r="T150" s="59" t="s">
        <v>4</v>
      </c>
      <c r="U150" s="56"/>
      <c r="V150" s="56"/>
      <c r="W150" s="60"/>
    </row>
    <row r="151" spans="6:25" s="38" customFormat="1" ht="12" outlineLevel="2" x14ac:dyDescent="0.2">
      <c r="F151" s="30">
        <v>21</v>
      </c>
      <c r="G151" s="31" t="s">
        <v>2</v>
      </c>
      <c r="H151" s="32" t="s">
        <v>106</v>
      </c>
      <c r="I151" s="33" t="s">
        <v>168</v>
      </c>
      <c r="J151" s="31" t="s">
        <v>11</v>
      </c>
      <c r="K151" s="34">
        <v>720.57360000000006</v>
      </c>
      <c r="L151" s="35">
        <v>0</v>
      </c>
      <c r="M151" s="34">
        <v>720.57360000000006</v>
      </c>
      <c r="N151" s="36"/>
      <c r="O151" s="37">
        <f>M151*N151</f>
        <v>0</v>
      </c>
      <c r="P151" s="37">
        <v>2.4000000000000001E-4</v>
      </c>
      <c r="Q151" s="37">
        <f>M151*P151</f>
        <v>0.17293766400000002</v>
      </c>
      <c r="R151" s="37"/>
      <c r="S151" s="37">
        <f>M151*R151</f>
        <v>0</v>
      </c>
      <c r="T151" s="37">
        <v>21</v>
      </c>
      <c r="U151" s="37">
        <f>O151*T151/100</f>
        <v>0</v>
      </c>
      <c r="V151" s="37">
        <f>U151+O151</f>
        <v>0</v>
      </c>
      <c r="W151" s="37"/>
      <c r="X151" s="37"/>
      <c r="Y151" s="37">
        <v>1</v>
      </c>
    </row>
    <row r="152" spans="6:25" s="38" customFormat="1" ht="12" outlineLevel="2" x14ac:dyDescent="0.2">
      <c r="F152" s="39"/>
      <c r="G152" s="40"/>
      <c r="H152" s="184" t="s">
        <v>95</v>
      </c>
      <c r="I152" s="196"/>
      <c r="J152" s="196"/>
      <c r="K152" s="196"/>
      <c r="L152" s="196"/>
      <c r="M152" s="196"/>
      <c r="N152" s="196"/>
      <c r="O152" s="196"/>
      <c r="P152" s="42"/>
      <c r="Q152" s="43"/>
      <c r="R152" s="42"/>
      <c r="S152" s="43"/>
      <c r="T152" s="44"/>
      <c r="U152" s="44"/>
      <c r="V152" s="44"/>
      <c r="W152" s="45"/>
    </row>
    <row r="153" spans="6:25" s="38" customFormat="1" ht="6" customHeight="1" outlineLevel="2" x14ac:dyDescent="0.2">
      <c r="F153" s="39"/>
      <c r="G153" s="40"/>
      <c r="H153" s="41"/>
      <c r="I153" s="46"/>
      <c r="J153" s="46"/>
      <c r="K153" s="46"/>
      <c r="L153" s="46"/>
      <c r="M153" s="46"/>
      <c r="N153" s="46"/>
      <c r="O153" s="46"/>
      <c r="P153" s="42"/>
      <c r="Q153" s="43"/>
      <c r="R153" s="42"/>
      <c r="S153" s="43"/>
      <c r="T153" s="44"/>
      <c r="U153" s="44"/>
      <c r="V153" s="44"/>
      <c r="W153" s="45"/>
    </row>
    <row r="154" spans="6:25" s="47" customFormat="1" ht="22.5" outlineLevel="3" x14ac:dyDescent="0.2">
      <c r="F154" s="48"/>
      <c r="G154" s="49"/>
      <c r="H154" s="50" t="str">
        <f>IF(AND(H153&lt;&gt;"Výkaz výměr:",I153=""),"Výkaz výměr:","")</f>
        <v>Výkaz výměr:</v>
      </c>
      <c r="I154" s="51" t="s">
        <v>186</v>
      </c>
      <c r="J154" s="52"/>
      <c r="K154" s="53"/>
      <c r="L154" s="54"/>
      <c r="M154" s="55">
        <v>720.57360000000006</v>
      </c>
      <c r="N154" s="56"/>
      <c r="O154" s="57"/>
      <c r="P154" s="58"/>
      <c r="Q154" s="56"/>
      <c r="R154" s="56"/>
      <c r="S154" s="56"/>
      <c r="T154" s="59" t="s">
        <v>4</v>
      </c>
      <c r="U154" s="56"/>
      <c r="V154" s="56"/>
      <c r="W154" s="60"/>
    </row>
    <row r="155" spans="6:25" s="47" customFormat="1" ht="11.25" outlineLevel="3" x14ac:dyDescent="0.2">
      <c r="F155" s="48"/>
      <c r="G155" s="49"/>
      <c r="H155" s="50" t="str">
        <f>IF(AND(H154&lt;&gt;"Výkaz výměr:",I154=""),"Výkaz výměr:","")</f>
        <v/>
      </c>
      <c r="I155" s="51"/>
      <c r="J155" s="52"/>
      <c r="K155" s="53"/>
      <c r="L155" s="54"/>
      <c r="M155" s="55">
        <v>0</v>
      </c>
      <c r="N155" s="56"/>
      <c r="O155" s="57"/>
      <c r="P155" s="58"/>
      <c r="Q155" s="56"/>
      <c r="R155" s="56"/>
      <c r="S155" s="56"/>
      <c r="T155" s="59" t="s">
        <v>4</v>
      </c>
      <c r="U155" s="56"/>
      <c r="V155" s="56"/>
      <c r="W155" s="60"/>
    </row>
    <row r="156" spans="6:25" s="3" customFormat="1" ht="12.75" customHeight="1" outlineLevel="2" x14ac:dyDescent="0.2">
      <c r="F156" s="9"/>
      <c r="G156" s="10"/>
      <c r="H156" s="10"/>
      <c r="I156" s="11"/>
      <c r="J156" s="10"/>
      <c r="K156" s="12"/>
      <c r="L156" s="13"/>
      <c r="M156" s="12"/>
      <c r="N156" s="13"/>
      <c r="O156" s="14"/>
      <c r="P156" s="15"/>
      <c r="Q156" s="13"/>
      <c r="R156" s="13"/>
      <c r="S156" s="13"/>
      <c r="T156" s="16" t="s">
        <v>4</v>
      </c>
      <c r="U156" s="13"/>
      <c r="V156" s="13"/>
      <c r="W156" s="13"/>
    </row>
    <row r="157" spans="6:25" s="69" customFormat="1" ht="16.5" customHeight="1" outlineLevel="1" x14ac:dyDescent="0.2">
      <c r="F157" s="70"/>
      <c r="G157" s="71"/>
      <c r="H157" s="72"/>
      <c r="I157" s="72" t="s">
        <v>184</v>
      </c>
      <c r="J157" s="71"/>
      <c r="K157" s="73"/>
      <c r="L157" s="74"/>
      <c r="M157" s="73"/>
      <c r="N157" s="74"/>
      <c r="O157" s="75">
        <f>SUBTOTAL(9,O158:O163)</f>
        <v>0</v>
      </c>
      <c r="P157" s="76"/>
      <c r="Q157" s="75">
        <f>SUBTOTAL(9,Q158:Q163)</f>
        <v>5.6899079999999998E-2</v>
      </c>
      <c r="R157" s="74"/>
      <c r="S157" s="75">
        <f>SUBTOTAL(9,S158:S163)</f>
        <v>0</v>
      </c>
      <c r="T157" s="77"/>
      <c r="U157" s="75">
        <f>SUBTOTAL(9,U158:U163)</f>
        <v>0</v>
      </c>
      <c r="V157" s="75">
        <f>SUBTOTAL(9,V158:V163)</f>
        <v>0</v>
      </c>
      <c r="W157" s="78"/>
      <c r="Y157" s="75">
        <f>SUBTOTAL(9,Y158:Y163)</f>
        <v>1</v>
      </c>
    </row>
    <row r="158" spans="6:25" s="38" customFormat="1" ht="24" outlineLevel="2" x14ac:dyDescent="0.2">
      <c r="F158" s="30">
        <v>4</v>
      </c>
      <c r="G158" s="31" t="s">
        <v>10</v>
      </c>
      <c r="H158" s="32" t="s">
        <v>70</v>
      </c>
      <c r="I158" s="33" t="s">
        <v>269</v>
      </c>
      <c r="J158" s="31" t="s">
        <v>11</v>
      </c>
      <c r="K158" s="34">
        <v>270.94799999999998</v>
      </c>
      <c r="L158" s="35">
        <v>0</v>
      </c>
      <c r="M158" s="34">
        <v>270.94799999999998</v>
      </c>
      <c r="N158" s="36"/>
      <c r="O158" s="37">
        <f>M158*N158</f>
        <v>0</v>
      </c>
      <c r="P158" s="37">
        <v>2.1000000000000001E-4</v>
      </c>
      <c r="Q158" s="37">
        <f>M158*P158</f>
        <v>5.6899079999999998E-2</v>
      </c>
      <c r="R158" s="37"/>
      <c r="S158" s="37">
        <f>M158*R158</f>
        <v>0</v>
      </c>
      <c r="T158" s="37">
        <v>21</v>
      </c>
      <c r="U158" s="37">
        <f>O158*T158/100</f>
        <v>0</v>
      </c>
      <c r="V158" s="37">
        <f>U158+O158</f>
        <v>0</v>
      </c>
      <c r="W158" s="37"/>
      <c r="X158" s="37"/>
      <c r="Y158" s="37">
        <v>1</v>
      </c>
    </row>
    <row r="159" spans="6:25" s="38" customFormat="1" ht="12" outlineLevel="2" x14ac:dyDescent="0.2">
      <c r="F159" s="39"/>
      <c r="G159" s="40"/>
      <c r="H159" s="184" t="s">
        <v>95</v>
      </c>
      <c r="I159" s="196" t="s">
        <v>273</v>
      </c>
      <c r="J159" s="196"/>
      <c r="K159" s="196"/>
      <c r="L159" s="196"/>
      <c r="M159" s="196"/>
      <c r="N159" s="196"/>
      <c r="O159" s="196"/>
      <c r="P159" s="42"/>
      <c r="Q159" s="43"/>
      <c r="R159" s="42"/>
      <c r="S159" s="43"/>
      <c r="T159" s="44"/>
      <c r="U159" s="44"/>
      <c r="V159" s="44"/>
      <c r="W159" s="45"/>
    </row>
    <row r="160" spans="6:25" s="38" customFormat="1" ht="6" customHeight="1" outlineLevel="2" x14ac:dyDescent="0.2">
      <c r="F160" s="39"/>
      <c r="G160" s="40"/>
      <c r="H160" s="41"/>
      <c r="I160" s="46"/>
      <c r="J160" s="46"/>
      <c r="K160" s="46"/>
      <c r="L160" s="46"/>
      <c r="M160" s="46"/>
      <c r="N160" s="46"/>
      <c r="O160" s="46"/>
      <c r="P160" s="42"/>
      <c r="Q160" s="43"/>
      <c r="R160" s="42"/>
      <c r="S160" s="43"/>
      <c r="T160" s="44"/>
      <c r="U160" s="44"/>
      <c r="V160" s="44"/>
      <c r="W160" s="45"/>
    </row>
    <row r="161" spans="6:25" s="47" customFormat="1" ht="22.5" outlineLevel="3" x14ac:dyDescent="0.2">
      <c r="F161" s="48"/>
      <c r="G161" s="49"/>
      <c r="H161" s="50" t="str">
        <f>IF(AND(H160&lt;&gt;"Výkaz výměr:",I160=""),"Výkaz výměr:","")</f>
        <v>Výkaz výměr:</v>
      </c>
      <c r="I161" s="51" t="s">
        <v>158</v>
      </c>
      <c r="J161" s="52"/>
      <c r="K161" s="53"/>
      <c r="L161" s="54"/>
      <c r="M161" s="55">
        <v>270.94799999999998</v>
      </c>
      <c r="N161" s="56"/>
      <c r="O161" s="57"/>
      <c r="P161" s="58"/>
      <c r="Q161" s="56"/>
      <c r="R161" s="56"/>
      <c r="S161" s="56"/>
      <c r="T161" s="59" t="s">
        <v>4</v>
      </c>
      <c r="U161" s="56"/>
      <c r="V161" s="56"/>
      <c r="W161" s="60"/>
    </row>
    <row r="162" spans="6:25" s="47" customFormat="1" ht="11.25" outlineLevel="3" x14ac:dyDescent="0.2">
      <c r="F162" s="48"/>
      <c r="G162" s="49"/>
      <c r="H162" s="50" t="str">
        <f>IF(AND(H161&lt;&gt;"Výkaz výměr:",I161=""),"Výkaz výměr:","")</f>
        <v/>
      </c>
      <c r="I162" s="51"/>
      <c r="J162" s="52"/>
      <c r="K162" s="53"/>
      <c r="L162" s="54"/>
      <c r="M162" s="55">
        <v>0</v>
      </c>
      <c r="N162" s="56"/>
      <c r="O162" s="57"/>
      <c r="P162" s="58"/>
      <c r="Q162" s="56"/>
      <c r="R162" s="56"/>
      <c r="S162" s="56"/>
      <c r="T162" s="59" t="s">
        <v>4</v>
      </c>
      <c r="U162" s="56"/>
      <c r="V162" s="56"/>
      <c r="W162" s="60"/>
    </row>
    <row r="163" spans="6:25" s="3" customFormat="1" ht="12.75" customHeight="1" outlineLevel="2" x14ac:dyDescent="0.2">
      <c r="F163" s="9"/>
      <c r="G163" s="10"/>
      <c r="H163" s="10"/>
      <c r="I163" s="11"/>
      <c r="J163" s="10"/>
      <c r="K163" s="12"/>
      <c r="L163" s="13"/>
      <c r="M163" s="12"/>
      <c r="N163" s="13"/>
      <c r="O163" s="14"/>
      <c r="P163" s="15"/>
      <c r="Q163" s="13"/>
      <c r="R163" s="13"/>
      <c r="S163" s="13"/>
      <c r="T163" s="16" t="s">
        <v>4</v>
      </c>
      <c r="U163" s="13"/>
      <c r="V163" s="13"/>
      <c r="W163" s="13"/>
    </row>
    <row r="164" spans="6:25" s="69" customFormat="1" ht="16.5" customHeight="1" outlineLevel="1" x14ac:dyDescent="0.2">
      <c r="F164" s="70"/>
      <c r="G164" s="71"/>
      <c r="H164" s="72"/>
      <c r="I164" s="72" t="s">
        <v>209</v>
      </c>
      <c r="J164" s="71"/>
      <c r="K164" s="73"/>
      <c r="L164" s="74"/>
      <c r="M164" s="73"/>
      <c r="N164" s="74"/>
      <c r="O164" s="75">
        <f>SUBTOTAL(9,O165:O188)</f>
        <v>0</v>
      </c>
      <c r="P164" s="76"/>
      <c r="Q164" s="75">
        <f>SUBTOTAL(9,Q165:Q188)</f>
        <v>1.2554920000000001E-2</v>
      </c>
      <c r="R164" s="74"/>
      <c r="S164" s="75">
        <f>SUBTOTAL(9,S165:S188)</f>
        <v>6.9304799999999993</v>
      </c>
      <c r="T164" s="77"/>
      <c r="U164" s="75">
        <f>SUBTOTAL(9,U165:U188)</f>
        <v>0</v>
      </c>
      <c r="V164" s="75">
        <f>SUBTOTAL(9,V165:V188)</f>
        <v>0</v>
      </c>
      <c r="W164" s="78"/>
      <c r="Y164" s="75">
        <f>SUBTOTAL(9,Y165:Y188)</f>
        <v>5</v>
      </c>
    </row>
    <row r="165" spans="6:25" s="38" customFormat="1" ht="12" outlineLevel="2" x14ac:dyDescent="0.2">
      <c r="F165" s="30">
        <v>5</v>
      </c>
      <c r="G165" s="31" t="s">
        <v>10</v>
      </c>
      <c r="H165" s="32" t="s">
        <v>71</v>
      </c>
      <c r="I165" s="33" t="s">
        <v>238</v>
      </c>
      <c r="J165" s="31" t="s">
        <v>11</v>
      </c>
      <c r="K165" s="34">
        <v>270.94799999999998</v>
      </c>
      <c r="L165" s="35">
        <v>0</v>
      </c>
      <c r="M165" s="34">
        <v>270.94799999999998</v>
      </c>
      <c r="N165" s="36"/>
      <c r="O165" s="37">
        <f>M165*N165</f>
        <v>0</v>
      </c>
      <c r="P165" s="37">
        <v>4.0000000000000003E-5</v>
      </c>
      <c r="Q165" s="37">
        <f>M165*P165</f>
        <v>1.0837920000000001E-2</v>
      </c>
      <c r="R165" s="37"/>
      <c r="S165" s="37">
        <f>M165*R165</f>
        <v>0</v>
      </c>
      <c r="T165" s="37">
        <v>21</v>
      </c>
      <c r="U165" s="37">
        <f>O165*T165/100</f>
        <v>0</v>
      </c>
      <c r="V165" s="37">
        <f>U165+O165</f>
        <v>0</v>
      </c>
      <c r="W165" s="37"/>
      <c r="X165" s="37"/>
      <c r="Y165" s="37">
        <v>1</v>
      </c>
    </row>
    <row r="166" spans="6:25" s="38" customFormat="1" ht="12" outlineLevel="2" x14ac:dyDescent="0.2">
      <c r="F166" s="39"/>
      <c r="G166" s="40"/>
      <c r="H166" s="184" t="s">
        <v>95</v>
      </c>
      <c r="I166" s="196"/>
      <c r="J166" s="196"/>
      <c r="K166" s="196"/>
      <c r="L166" s="196"/>
      <c r="M166" s="196"/>
      <c r="N166" s="196"/>
      <c r="O166" s="196"/>
      <c r="P166" s="42"/>
      <c r="Q166" s="43"/>
      <c r="R166" s="42"/>
      <c r="S166" s="43"/>
      <c r="T166" s="44"/>
      <c r="U166" s="44"/>
      <c r="V166" s="44"/>
      <c r="W166" s="45"/>
    </row>
    <row r="167" spans="6:25" s="38" customFormat="1" ht="6" customHeight="1" outlineLevel="2" x14ac:dyDescent="0.2">
      <c r="F167" s="39"/>
      <c r="G167" s="40"/>
      <c r="H167" s="41"/>
      <c r="I167" s="46"/>
      <c r="J167" s="46"/>
      <c r="K167" s="46"/>
      <c r="L167" s="46"/>
      <c r="M167" s="46"/>
      <c r="N167" s="46"/>
      <c r="O167" s="46"/>
      <c r="P167" s="42"/>
      <c r="Q167" s="43"/>
      <c r="R167" s="42"/>
      <c r="S167" s="43"/>
      <c r="T167" s="44"/>
      <c r="U167" s="44"/>
      <c r="V167" s="44"/>
      <c r="W167" s="45"/>
    </row>
    <row r="168" spans="6:25" s="38" customFormat="1" ht="12" outlineLevel="2" x14ac:dyDescent="0.2">
      <c r="F168" s="30">
        <v>33</v>
      </c>
      <c r="G168" s="31" t="s">
        <v>10</v>
      </c>
      <c r="H168" s="32" t="s">
        <v>74</v>
      </c>
      <c r="I168" s="33" t="s">
        <v>240</v>
      </c>
      <c r="J168" s="31" t="s">
        <v>5</v>
      </c>
      <c r="K168" s="34">
        <v>5.05</v>
      </c>
      <c r="L168" s="35"/>
      <c r="M168" s="34">
        <v>5.05</v>
      </c>
      <c r="N168" s="36"/>
      <c r="O168" s="37">
        <f>M168*N168</f>
        <v>0</v>
      </c>
      <c r="P168" s="37">
        <v>3.4000000000000002E-4</v>
      </c>
      <c r="Q168" s="37">
        <f>M168*P168</f>
        <v>1.717E-3</v>
      </c>
      <c r="R168" s="37">
        <v>4.0000000000000001E-3</v>
      </c>
      <c r="S168" s="37">
        <f>M168*R168</f>
        <v>2.0199999999999999E-2</v>
      </c>
      <c r="T168" s="37">
        <v>21</v>
      </c>
      <c r="U168" s="37">
        <f>O168*T168/100</f>
        <v>0</v>
      </c>
      <c r="V168" s="37">
        <f>U168+O168</f>
        <v>0</v>
      </c>
      <c r="W168" s="37"/>
      <c r="X168" s="37"/>
      <c r="Y168" s="37">
        <v>1</v>
      </c>
    </row>
    <row r="169" spans="6:25" s="38" customFormat="1" ht="12" outlineLevel="2" x14ac:dyDescent="0.2">
      <c r="F169" s="39"/>
      <c r="G169" s="40"/>
      <c r="H169" s="184" t="s">
        <v>95</v>
      </c>
      <c r="I169" s="196"/>
      <c r="J169" s="196"/>
      <c r="K169" s="196"/>
      <c r="L169" s="196"/>
      <c r="M169" s="196"/>
      <c r="N169" s="196"/>
      <c r="O169" s="196"/>
      <c r="P169" s="42"/>
      <c r="Q169" s="43"/>
      <c r="R169" s="42"/>
      <c r="S169" s="43"/>
      <c r="T169" s="44"/>
      <c r="U169" s="44"/>
      <c r="V169" s="44"/>
      <c r="W169" s="45"/>
    </row>
    <row r="170" spans="6:25" s="38" customFormat="1" ht="6" customHeight="1" outlineLevel="2" x14ac:dyDescent="0.2">
      <c r="F170" s="39"/>
      <c r="G170" s="40"/>
      <c r="H170" s="41"/>
      <c r="I170" s="46"/>
      <c r="J170" s="46"/>
      <c r="K170" s="46"/>
      <c r="L170" s="46"/>
      <c r="M170" s="46"/>
      <c r="N170" s="46"/>
      <c r="O170" s="46"/>
      <c r="P170" s="42"/>
      <c r="Q170" s="43"/>
      <c r="R170" s="42"/>
      <c r="S170" s="43"/>
      <c r="T170" s="44"/>
      <c r="U170" s="44"/>
      <c r="V170" s="44"/>
      <c r="W170" s="45"/>
    </row>
    <row r="171" spans="6:25" s="47" customFormat="1" ht="11.25" outlineLevel="3" x14ac:dyDescent="0.2">
      <c r="F171" s="48"/>
      <c r="G171" s="49"/>
      <c r="H171" s="50" t="str">
        <f>IF(AND(H170&lt;&gt;"Výkaz výměr:",I170=""),"Výkaz výměr:","")</f>
        <v>Výkaz výměr:</v>
      </c>
      <c r="I171" s="51" t="s">
        <v>131</v>
      </c>
      <c r="J171" s="52"/>
      <c r="K171" s="53"/>
      <c r="L171" s="54"/>
      <c r="M171" s="55">
        <v>5.05</v>
      </c>
      <c r="N171" s="56"/>
      <c r="O171" s="57"/>
      <c r="P171" s="58"/>
      <c r="Q171" s="56"/>
      <c r="R171" s="56"/>
      <c r="S171" s="56"/>
      <c r="T171" s="59" t="s">
        <v>4</v>
      </c>
      <c r="U171" s="56"/>
      <c r="V171" s="56"/>
      <c r="W171" s="60"/>
    </row>
    <row r="172" spans="6:25" s="47" customFormat="1" ht="11.25" outlineLevel="3" x14ac:dyDescent="0.2">
      <c r="F172" s="48"/>
      <c r="G172" s="49"/>
      <c r="H172" s="50" t="str">
        <f>IF(AND(H171&lt;&gt;"Výkaz výměr:",I171=""),"Výkaz výměr:","")</f>
        <v/>
      </c>
      <c r="I172" s="51"/>
      <c r="J172" s="52"/>
      <c r="K172" s="53"/>
      <c r="L172" s="54"/>
      <c r="M172" s="55">
        <v>0</v>
      </c>
      <c r="N172" s="56"/>
      <c r="O172" s="57"/>
      <c r="P172" s="58"/>
      <c r="Q172" s="56"/>
      <c r="R172" s="56"/>
      <c r="S172" s="56"/>
      <c r="T172" s="59" t="s">
        <v>4</v>
      </c>
      <c r="U172" s="56"/>
      <c r="V172" s="56"/>
      <c r="W172" s="60"/>
    </row>
    <row r="173" spans="6:25" s="38" customFormat="1" ht="12" outlineLevel="2" x14ac:dyDescent="0.2">
      <c r="F173" s="30">
        <v>35</v>
      </c>
      <c r="G173" s="31" t="s">
        <v>10</v>
      </c>
      <c r="H173" s="32" t="s">
        <v>72</v>
      </c>
      <c r="I173" s="33" t="s">
        <v>182</v>
      </c>
      <c r="J173" s="31" t="s">
        <v>12</v>
      </c>
      <c r="K173" s="34">
        <v>2.5751999999999997</v>
      </c>
      <c r="L173" s="35"/>
      <c r="M173" s="34">
        <v>2.5751999999999997</v>
      </c>
      <c r="N173" s="36"/>
      <c r="O173" s="37">
        <f>M173*N173</f>
        <v>0</v>
      </c>
      <c r="P173" s="37"/>
      <c r="Q173" s="37">
        <f>M173*P173</f>
        <v>0</v>
      </c>
      <c r="R173" s="37">
        <v>1.8</v>
      </c>
      <c r="S173" s="37">
        <f>M173*R173</f>
        <v>4.6353599999999995</v>
      </c>
      <c r="T173" s="37">
        <v>21</v>
      </c>
      <c r="U173" s="37">
        <f>O173*T173/100</f>
        <v>0</v>
      </c>
      <c r="V173" s="37">
        <f>U173+O173</f>
        <v>0</v>
      </c>
      <c r="W173" s="37"/>
      <c r="X173" s="37"/>
      <c r="Y173" s="37">
        <v>1</v>
      </c>
    </row>
    <row r="174" spans="6:25" s="38" customFormat="1" ht="12" outlineLevel="2" x14ac:dyDescent="0.2">
      <c r="F174" s="39"/>
      <c r="G174" s="40"/>
      <c r="H174" s="184" t="s">
        <v>95</v>
      </c>
      <c r="I174" s="196" t="s">
        <v>254</v>
      </c>
      <c r="J174" s="196"/>
      <c r="K174" s="196"/>
      <c r="L174" s="196"/>
      <c r="M174" s="196"/>
      <c r="N174" s="196"/>
      <c r="O174" s="196"/>
      <c r="P174" s="42"/>
      <c r="Q174" s="43"/>
      <c r="R174" s="42"/>
      <c r="S174" s="43"/>
      <c r="T174" s="44"/>
      <c r="U174" s="44"/>
      <c r="V174" s="44"/>
      <c r="W174" s="45"/>
    </row>
    <row r="175" spans="6:25" s="38" customFormat="1" ht="6" customHeight="1" outlineLevel="2" x14ac:dyDescent="0.2">
      <c r="F175" s="39"/>
      <c r="G175" s="40"/>
      <c r="H175" s="41"/>
      <c r="I175" s="46"/>
      <c r="J175" s="46"/>
      <c r="K175" s="46"/>
      <c r="L175" s="46"/>
      <c r="M175" s="46"/>
      <c r="N175" s="46"/>
      <c r="O175" s="46"/>
      <c r="P175" s="42"/>
      <c r="Q175" s="43"/>
      <c r="R175" s="42"/>
      <c r="S175" s="43"/>
      <c r="T175" s="44"/>
      <c r="U175" s="44"/>
      <c r="V175" s="44"/>
      <c r="W175" s="45"/>
    </row>
    <row r="176" spans="6:25" s="47" customFormat="1" ht="11.25" outlineLevel="3" x14ac:dyDescent="0.2">
      <c r="F176" s="48"/>
      <c r="G176" s="49"/>
      <c r="H176" s="50" t="str">
        <f>IF(AND(H175&lt;&gt;"Výkaz výměr:",I175=""),"Výkaz výměr:","")</f>
        <v>Výkaz výměr:</v>
      </c>
      <c r="I176" s="51" t="s">
        <v>160</v>
      </c>
      <c r="J176" s="52"/>
      <c r="K176" s="53"/>
      <c r="L176" s="54"/>
      <c r="M176" s="55">
        <v>0</v>
      </c>
      <c r="N176" s="56"/>
      <c r="O176" s="57"/>
      <c r="P176" s="58"/>
      <c r="Q176" s="56"/>
      <c r="R176" s="56"/>
      <c r="S176" s="56"/>
      <c r="T176" s="59" t="s">
        <v>4</v>
      </c>
      <c r="U176" s="56"/>
      <c r="V176" s="56"/>
      <c r="W176" s="60"/>
    </row>
    <row r="177" spans="6:25" s="47" customFormat="1" ht="11.25" outlineLevel="3" x14ac:dyDescent="0.2">
      <c r="F177" s="48"/>
      <c r="G177" s="49"/>
      <c r="H177" s="50" t="str">
        <f>IF(AND(H176&lt;&gt;"Výkaz výměr:",I176=""),"Výkaz výměr:","")</f>
        <v/>
      </c>
      <c r="I177" s="51" t="s">
        <v>144</v>
      </c>
      <c r="J177" s="52"/>
      <c r="K177" s="53"/>
      <c r="L177" s="54"/>
      <c r="M177" s="55">
        <v>2.5751999999999997</v>
      </c>
      <c r="N177" s="56"/>
      <c r="O177" s="57"/>
      <c r="P177" s="58"/>
      <c r="Q177" s="56"/>
      <c r="R177" s="56"/>
      <c r="S177" s="56"/>
      <c r="T177" s="59" t="s">
        <v>4</v>
      </c>
      <c r="U177" s="56"/>
      <c r="V177" s="56"/>
      <c r="W177" s="60"/>
    </row>
    <row r="178" spans="6:25" s="47" customFormat="1" ht="11.25" outlineLevel="3" x14ac:dyDescent="0.2">
      <c r="F178" s="48"/>
      <c r="G178" s="49"/>
      <c r="H178" s="50" t="str">
        <f>IF(AND(H177&lt;&gt;"Výkaz výměr:",I177=""),"Výkaz výměr:","")</f>
        <v/>
      </c>
      <c r="I178" s="51"/>
      <c r="J178" s="52"/>
      <c r="K178" s="53"/>
      <c r="L178" s="54"/>
      <c r="M178" s="55">
        <v>0</v>
      </c>
      <c r="N178" s="56"/>
      <c r="O178" s="57"/>
      <c r="P178" s="58"/>
      <c r="Q178" s="56"/>
      <c r="R178" s="56"/>
      <c r="S178" s="56"/>
      <c r="T178" s="59" t="s">
        <v>4</v>
      </c>
      <c r="U178" s="56"/>
      <c r="V178" s="56"/>
      <c r="W178" s="60"/>
    </row>
    <row r="179" spans="6:25" s="38" customFormat="1" ht="12" outlineLevel="2" x14ac:dyDescent="0.2">
      <c r="F179" s="30">
        <v>35</v>
      </c>
      <c r="G179" s="31" t="s">
        <v>10</v>
      </c>
      <c r="H179" s="32" t="s">
        <v>73</v>
      </c>
      <c r="I179" s="33" t="s">
        <v>218</v>
      </c>
      <c r="J179" s="31" t="s">
        <v>5</v>
      </c>
      <c r="K179" s="34">
        <v>1045</v>
      </c>
      <c r="L179" s="35"/>
      <c r="M179" s="34">
        <v>1045</v>
      </c>
      <c r="N179" s="36"/>
      <c r="O179" s="37">
        <f>M179*N179</f>
        <v>0</v>
      </c>
      <c r="P179" s="37"/>
      <c r="Q179" s="37">
        <f>M179*P179</f>
        <v>0</v>
      </c>
      <c r="R179" s="37">
        <v>1E-3</v>
      </c>
      <c r="S179" s="37">
        <f>M179*R179</f>
        <v>1.0449999999999999</v>
      </c>
      <c r="T179" s="37">
        <v>21</v>
      </c>
      <c r="U179" s="37">
        <f>O179*T179/100</f>
        <v>0</v>
      </c>
      <c r="V179" s="37">
        <f>U179+O179</f>
        <v>0</v>
      </c>
      <c r="W179" s="37"/>
      <c r="X179" s="37"/>
      <c r="Y179" s="37">
        <v>1</v>
      </c>
    </row>
    <row r="180" spans="6:25" s="38" customFormat="1" ht="12" outlineLevel="2" x14ac:dyDescent="0.2">
      <c r="F180" s="39"/>
      <c r="G180" s="40"/>
      <c r="H180" s="184" t="s">
        <v>95</v>
      </c>
      <c r="I180" s="196"/>
      <c r="J180" s="196"/>
      <c r="K180" s="196"/>
      <c r="L180" s="196"/>
      <c r="M180" s="196"/>
      <c r="N180" s="196"/>
      <c r="O180" s="196"/>
      <c r="P180" s="42"/>
      <c r="Q180" s="43"/>
      <c r="R180" s="42"/>
      <c r="S180" s="43"/>
      <c r="T180" s="44"/>
      <c r="U180" s="44"/>
      <c r="V180" s="44"/>
      <c r="W180" s="45"/>
    </row>
    <row r="181" spans="6:25" s="38" customFormat="1" ht="6" customHeight="1" outlineLevel="2" x14ac:dyDescent="0.2">
      <c r="F181" s="39"/>
      <c r="G181" s="40"/>
      <c r="H181" s="41"/>
      <c r="I181" s="46"/>
      <c r="J181" s="46"/>
      <c r="K181" s="46"/>
      <c r="L181" s="46"/>
      <c r="M181" s="46"/>
      <c r="N181" s="46"/>
      <c r="O181" s="46"/>
      <c r="P181" s="42"/>
      <c r="Q181" s="43"/>
      <c r="R181" s="42"/>
      <c r="S181" s="43"/>
      <c r="T181" s="44"/>
      <c r="U181" s="44"/>
      <c r="V181" s="44"/>
      <c r="W181" s="45"/>
    </row>
    <row r="182" spans="6:25" s="47" customFormat="1" ht="11.25" outlineLevel="3" x14ac:dyDescent="0.2">
      <c r="F182" s="48"/>
      <c r="G182" s="49"/>
      <c r="H182" s="50" t="str">
        <f>IF(AND(H181&lt;&gt;"Výkaz výměr:",I181=""),"Výkaz výměr:","")</f>
        <v>Výkaz výměr:</v>
      </c>
      <c r="I182" s="51" t="s">
        <v>228</v>
      </c>
      <c r="J182" s="52"/>
      <c r="K182" s="53"/>
      <c r="L182" s="54"/>
      <c r="M182" s="55">
        <v>0</v>
      </c>
      <c r="N182" s="56"/>
      <c r="O182" s="57"/>
      <c r="P182" s="58"/>
      <c r="Q182" s="56"/>
      <c r="R182" s="56"/>
      <c r="S182" s="56"/>
      <c r="T182" s="59" t="s">
        <v>4</v>
      </c>
      <c r="U182" s="56"/>
      <c r="V182" s="56"/>
      <c r="W182" s="60"/>
    </row>
    <row r="183" spans="6:25" s="47" customFormat="1" ht="11.25" outlineLevel="3" x14ac:dyDescent="0.2">
      <c r="F183" s="48"/>
      <c r="G183" s="49"/>
      <c r="H183" s="50" t="str">
        <f>IF(AND(H182&lt;&gt;"Výkaz výměr:",I182=""),"Výkaz výměr:","")</f>
        <v/>
      </c>
      <c r="I183" s="51" t="s">
        <v>119</v>
      </c>
      <c r="J183" s="52"/>
      <c r="K183" s="53"/>
      <c r="L183" s="54"/>
      <c r="M183" s="55">
        <v>1045</v>
      </c>
      <c r="N183" s="56"/>
      <c r="O183" s="57"/>
      <c r="P183" s="58"/>
      <c r="Q183" s="56"/>
      <c r="R183" s="56"/>
      <c r="S183" s="56"/>
      <c r="T183" s="59" t="s">
        <v>4</v>
      </c>
      <c r="U183" s="56"/>
      <c r="V183" s="56"/>
      <c r="W183" s="60"/>
    </row>
    <row r="184" spans="6:25" s="47" customFormat="1" ht="11.25" outlineLevel="3" x14ac:dyDescent="0.2">
      <c r="F184" s="48"/>
      <c r="G184" s="49"/>
      <c r="H184" s="50" t="str">
        <f>IF(AND(H183&lt;&gt;"Výkaz výměr:",I183=""),"Výkaz výměr:","")</f>
        <v/>
      </c>
      <c r="I184" s="51"/>
      <c r="J184" s="52"/>
      <c r="K184" s="53"/>
      <c r="L184" s="54"/>
      <c r="M184" s="55">
        <v>0</v>
      </c>
      <c r="N184" s="56"/>
      <c r="O184" s="57"/>
      <c r="P184" s="58"/>
      <c r="Q184" s="56"/>
      <c r="R184" s="56"/>
      <c r="S184" s="56"/>
      <c r="T184" s="59" t="s">
        <v>4</v>
      </c>
      <c r="U184" s="56"/>
      <c r="V184" s="56"/>
      <c r="W184" s="60"/>
    </row>
    <row r="185" spans="6:25" s="38" customFormat="1" ht="12" outlineLevel="2" x14ac:dyDescent="0.2">
      <c r="F185" s="30">
        <v>39</v>
      </c>
      <c r="G185" s="31" t="s">
        <v>10</v>
      </c>
      <c r="H185" s="32" t="s">
        <v>75</v>
      </c>
      <c r="I185" s="33" t="s">
        <v>262</v>
      </c>
      <c r="J185" s="31" t="s">
        <v>11</v>
      </c>
      <c r="K185" s="34">
        <v>307.48</v>
      </c>
      <c r="L185" s="35"/>
      <c r="M185" s="34">
        <v>307.48</v>
      </c>
      <c r="N185" s="36"/>
      <c r="O185" s="37">
        <f>M185*N185</f>
        <v>0</v>
      </c>
      <c r="P185" s="37"/>
      <c r="Q185" s="37">
        <f>M185*P185</f>
        <v>0</v>
      </c>
      <c r="R185" s="37">
        <v>4.0000000000000001E-3</v>
      </c>
      <c r="S185" s="37">
        <f>M185*R185</f>
        <v>1.2299200000000001</v>
      </c>
      <c r="T185" s="37">
        <v>21</v>
      </c>
      <c r="U185" s="37">
        <f>O185*T185/100</f>
        <v>0</v>
      </c>
      <c r="V185" s="37">
        <f>U185+O185</f>
        <v>0</v>
      </c>
      <c r="W185" s="37"/>
      <c r="X185" s="37"/>
      <c r="Y185" s="37">
        <v>1</v>
      </c>
    </row>
    <row r="186" spans="6:25" s="38" customFormat="1" ht="12" outlineLevel="2" x14ac:dyDescent="0.2">
      <c r="F186" s="39"/>
      <c r="G186" s="40"/>
      <c r="H186" s="184" t="s">
        <v>95</v>
      </c>
      <c r="I186" s="196"/>
      <c r="J186" s="196"/>
      <c r="K186" s="196"/>
      <c r="L186" s="196"/>
      <c r="M186" s="196"/>
      <c r="N186" s="196"/>
      <c r="O186" s="196"/>
      <c r="P186" s="42"/>
      <c r="Q186" s="43"/>
      <c r="R186" s="42"/>
      <c r="S186" s="43"/>
      <c r="T186" s="44"/>
      <c r="U186" s="44"/>
      <c r="V186" s="44"/>
      <c r="W186" s="45"/>
    </row>
    <row r="187" spans="6:25" s="38" customFormat="1" ht="6" customHeight="1" outlineLevel="2" x14ac:dyDescent="0.2">
      <c r="F187" s="39"/>
      <c r="G187" s="40"/>
      <c r="H187" s="41"/>
      <c r="I187" s="46"/>
      <c r="J187" s="46"/>
      <c r="K187" s="46"/>
      <c r="L187" s="46"/>
      <c r="M187" s="46"/>
      <c r="N187" s="46"/>
      <c r="O187" s="46"/>
      <c r="P187" s="42"/>
      <c r="Q187" s="43"/>
      <c r="R187" s="42"/>
      <c r="S187" s="43"/>
      <c r="T187" s="44"/>
      <c r="U187" s="44"/>
      <c r="V187" s="44"/>
      <c r="W187" s="45"/>
    </row>
    <row r="188" spans="6:25" s="3" customFormat="1" ht="12.75" customHeight="1" outlineLevel="2" x14ac:dyDescent="0.2">
      <c r="F188" s="9"/>
      <c r="G188" s="10"/>
      <c r="H188" s="10"/>
      <c r="I188" s="11"/>
      <c r="J188" s="10"/>
      <c r="K188" s="12"/>
      <c r="L188" s="13"/>
      <c r="M188" s="12"/>
      <c r="N188" s="13"/>
      <c r="O188" s="14"/>
      <c r="P188" s="15"/>
      <c r="Q188" s="13"/>
      <c r="R188" s="13"/>
      <c r="S188" s="13"/>
      <c r="T188" s="16" t="s">
        <v>4</v>
      </c>
      <c r="U188" s="13"/>
      <c r="V188" s="13"/>
      <c r="W188" s="13"/>
    </row>
    <row r="189" spans="6:25" s="69" customFormat="1" ht="16.5" customHeight="1" outlineLevel="1" x14ac:dyDescent="0.2">
      <c r="F189" s="70"/>
      <c r="G189" s="71"/>
      <c r="H189" s="72"/>
      <c r="I189" s="72" t="s">
        <v>183</v>
      </c>
      <c r="J189" s="71"/>
      <c r="K189" s="73"/>
      <c r="L189" s="74"/>
      <c r="M189" s="73"/>
      <c r="N189" s="74"/>
      <c r="O189" s="75">
        <f>SUBTOTAL(9,O190:O193)</f>
        <v>0</v>
      </c>
      <c r="P189" s="76"/>
      <c r="Q189" s="75">
        <f>SUBTOTAL(9,Q190:Q193)</f>
        <v>0</v>
      </c>
      <c r="R189" s="74"/>
      <c r="S189" s="75">
        <f>SUBTOTAL(9,S190:S193)</f>
        <v>0</v>
      </c>
      <c r="T189" s="77"/>
      <c r="U189" s="75">
        <f>SUBTOTAL(9,U190:U193)</f>
        <v>0</v>
      </c>
      <c r="V189" s="75">
        <f>SUBTOTAL(9,V190:V193)</f>
        <v>0</v>
      </c>
      <c r="W189" s="78"/>
      <c r="Y189" s="75">
        <f>SUBTOTAL(9,Y190:Y193)</f>
        <v>1</v>
      </c>
    </row>
    <row r="190" spans="6:25" s="38" customFormat="1" ht="12" outlineLevel="2" x14ac:dyDescent="0.2">
      <c r="F190" s="30">
        <v>6</v>
      </c>
      <c r="G190" s="31" t="s">
        <v>10</v>
      </c>
      <c r="H190" s="32" t="s">
        <v>81</v>
      </c>
      <c r="I190" s="33" t="s">
        <v>223</v>
      </c>
      <c r="J190" s="31" t="s">
        <v>6</v>
      </c>
      <c r="K190" s="34">
        <v>5.8984394939999998</v>
      </c>
      <c r="L190" s="35">
        <v>0</v>
      </c>
      <c r="M190" s="34">
        <v>5.8984394939999998</v>
      </c>
      <c r="N190" s="36"/>
      <c r="O190" s="37">
        <f>M190*N190</f>
        <v>0</v>
      </c>
      <c r="P190" s="37"/>
      <c r="Q190" s="37">
        <f>M190*P190</f>
        <v>0</v>
      </c>
      <c r="R190" s="37"/>
      <c r="S190" s="37">
        <f>M190*R190</f>
        <v>0</v>
      </c>
      <c r="T190" s="37">
        <v>21</v>
      </c>
      <c r="U190" s="37">
        <f>O190*T190/100</f>
        <v>0</v>
      </c>
      <c r="V190" s="37">
        <f>U190+O190</f>
        <v>0</v>
      </c>
      <c r="W190" s="37"/>
      <c r="X190" s="37"/>
      <c r="Y190" s="37">
        <v>1</v>
      </c>
    </row>
    <row r="191" spans="6:25" s="38" customFormat="1" ht="12" outlineLevel="2" x14ac:dyDescent="0.2">
      <c r="F191" s="39"/>
      <c r="G191" s="40"/>
      <c r="H191" s="184" t="s">
        <v>95</v>
      </c>
      <c r="I191" s="196" t="s">
        <v>277</v>
      </c>
      <c r="J191" s="196"/>
      <c r="K191" s="196"/>
      <c r="L191" s="196"/>
      <c r="M191" s="196"/>
      <c r="N191" s="196"/>
      <c r="O191" s="196"/>
      <c r="P191" s="42"/>
      <c r="Q191" s="43"/>
      <c r="R191" s="42"/>
      <c r="S191" s="43"/>
      <c r="T191" s="44"/>
      <c r="U191" s="44"/>
      <c r="V191" s="44"/>
      <c r="W191" s="45"/>
    </row>
    <row r="192" spans="6:25" s="38" customFormat="1" ht="6" customHeight="1" outlineLevel="2" x14ac:dyDescent="0.2">
      <c r="F192" s="39"/>
      <c r="G192" s="40"/>
      <c r="H192" s="41"/>
      <c r="I192" s="46"/>
      <c r="J192" s="46"/>
      <c r="K192" s="46"/>
      <c r="L192" s="46"/>
      <c r="M192" s="46"/>
      <c r="N192" s="46"/>
      <c r="O192" s="46"/>
      <c r="P192" s="42"/>
      <c r="Q192" s="43"/>
      <c r="R192" s="42"/>
      <c r="S192" s="43"/>
      <c r="T192" s="44"/>
      <c r="U192" s="44"/>
      <c r="V192" s="44"/>
      <c r="W192" s="45"/>
    </row>
    <row r="193" spans="6:25" s="3" customFormat="1" ht="12.75" customHeight="1" outlineLevel="2" x14ac:dyDescent="0.2">
      <c r="F193" s="9"/>
      <c r="G193" s="10"/>
      <c r="H193" s="10"/>
      <c r="I193" s="11"/>
      <c r="J193" s="10"/>
      <c r="K193" s="12"/>
      <c r="L193" s="13"/>
      <c r="M193" s="12"/>
      <c r="N193" s="13"/>
      <c r="O193" s="14"/>
      <c r="P193" s="15"/>
      <c r="Q193" s="13"/>
      <c r="R193" s="13"/>
      <c r="S193" s="13"/>
      <c r="T193" s="16" t="s">
        <v>4</v>
      </c>
      <c r="U193" s="13"/>
      <c r="V193" s="13"/>
      <c r="W193" s="13"/>
    </row>
    <row r="194" spans="6:25" s="69" customFormat="1" ht="16.5" customHeight="1" outlineLevel="1" x14ac:dyDescent="0.2">
      <c r="F194" s="70"/>
      <c r="G194" s="71"/>
      <c r="H194" s="72"/>
      <c r="I194" s="72" t="s">
        <v>194</v>
      </c>
      <c r="J194" s="71"/>
      <c r="K194" s="73"/>
      <c r="L194" s="74"/>
      <c r="M194" s="73"/>
      <c r="N194" s="74"/>
      <c r="O194" s="75">
        <f>SUBTOTAL(9,O195:O220)</f>
        <v>0</v>
      </c>
      <c r="P194" s="76"/>
      <c r="Q194" s="75">
        <f>SUBTOTAL(9,Q195:Q220)</f>
        <v>0</v>
      </c>
      <c r="R194" s="74"/>
      <c r="S194" s="75">
        <f>SUBTOTAL(9,S195:S220)</f>
        <v>0</v>
      </c>
      <c r="T194" s="77"/>
      <c r="U194" s="75">
        <f>SUBTOTAL(9,U195:U220)</f>
        <v>0</v>
      </c>
      <c r="V194" s="75">
        <f>SUBTOTAL(9,V195:V220)</f>
        <v>0</v>
      </c>
      <c r="W194" s="78"/>
      <c r="Y194" s="75">
        <f>SUBTOTAL(9,Y195:Y220)</f>
        <v>7</v>
      </c>
    </row>
    <row r="195" spans="6:25" s="38" customFormat="1" ht="12" outlineLevel="2" x14ac:dyDescent="0.2">
      <c r="F195" s="30">
        <v>23</v>
      </c>
      <c r="G195" s="31" t="s">
        <v>2</v>
      </c>
      <c r="H195" s="32" t="s">
        <v>107</v>
      </c>
      <c r="I195" s="33" t="s">
        <v>217</v>
      </c>
      <c r="J195" s="31" t="s">
        <v>6</v>
      </c>
      <c r="K195" s="34">
        <v>13.160888169999998</v>
      </c>
      <c r="L195" s="35">
        <v>0</v>
      </c>
      <c r="M195" s="34">
        <v>13.160888169999998</v>
      </c>
      <c r="N195" s="36"/>
      <c r="O195" s="37">
        <f>M195*N195</f>
        <v>0</v>
      </c>
      <c r="P195" s="37"/>
      <c r="Q195" s="37">
        <f>M195*P195</f>
        <v>0</v>
      </c>
      <c r="R195" s="37"/>
      <c r="S195" s="37">
        <f>M195*R195</f>
        <v>0</v>
      </c>
      <c r="T195" s="37">
        <v>21</v>
      </c>
      <c r="U195" s="37">
        <f>O195*T195/100</f>
        <v>0</v>
      </c>
      <c r="V195" s="37">
        <f>U195+O195</f>
        <v>0</v>
      </c>
      <c r="W195" s="37"/>
      <c r="X195" s="37"/>
      <c r="Y195" s="37">
        <v>1</v>
      </c>
    </row>
    <row r="196" spans="6:25" s="38" customFormat="1" ht="12" outlineLevel="2" x14ac:dyDescent="0.2">
      <c r="F196" s="39"/>
      <c r="G196" s="40"/>
      <c r="H196" s="184" t="s">
        <v>95</v>
      </c>
      <c r="I196" s="196"/>
      <c r="J196" s="196"/>
      <c r="K196" s="196"/>
      <c r="L196" s="196"/>
      <c r="M196" s="196"/>
      <c r="N196" s="196"/>
      <c r="O196" s="196"/>
      <c r="P196" s="42"/>
      <c r="Q196" s="43"/>
      <c r="R196" s="42"/>
      <c r="S196" s="43"/>
      <c r="T196" s="44"/>
      <c r="U196" s="44"/>
      <c r="V196" s="44"/>
      <c r="W196" s="45"/>
    </row>
    <row r="197" spans="6:25" s="38" customFormat="1" ht="6" customHeight="1" outlineLevel="2" x14ac:dyDescent="0.2">
      <c r="F197" s="39"/>
      <c r="G197" s="40"/>
      <c r="H197" s="41"/>
      <c r="I197" s="46"/>
      <c r="J197" s="46"/>
      <c r="K197" s="46"/>
      <c r="L197" s="46"/>
      <c r="M197" s="46"/>
      <c r="N197" s="46"/>
      <c r="O197" s="46"/>
      <c r="P197" s="42"/>
      <c r="Q197" s="43"/>
      <c r="R197" s="42"/>
      <c r="S197" s="43"/>
      <c r="T197" s="44"/>
      <c r="U197" s="44"/>
      <c r="V197" s="44"/>
      <c r="W197" s="45"/>
    </row>
    <row r="198" spans="6:25" s="38" customFormat="1" ht="12" outlineLevel="2" x14ac:dyDescent="0.2">
      <c r="F198" s="30">
        <v>24</v>
      </c>
      <c r="G198" s="31" t="s">
        <v>2</v>
      </c>
      <c r="H198" s="32" t="s">
        <v>108</v>
      </c>
      <c r="I198" s="33" t="s">
        <v>215</v>
      </c>
      <c r="J198" s="31" t="s">
        <v>6</v>
      </c>
      <c r="K198" s="34">
        <v>13.160888169999998</v>
      </c>
      <c r="L198" s="35">
        <v>0</v>
      </c>
      <c r="M198" s="34">
        <v>13.160888169999998</v>
      </c>
      <c r="N198" s="36"/>
      <c r="O198" s="37">
        <f>M198*N198</f>
        <v>0</v>
      </c>
      <c r="P198" s="37"/>
      <c r="Q198" s="37">
        <f>M198*P198</f>
        <v>0</v>
      </c>
      <c r="R198" s="37"/>
      <c r="S198" s="37">
        <f>M198*R198</f>
        <v>0</v>
      </c>
      <c r="T198" s="37">
        <v>21</v>
      </c>
      <c r="U198" s="37">
        <f>O198*T198/100</f>
        <v>0</v>
      </c>
      <c r="V198" s="37">
        <f>U198+O198</f>
        <v>0</v>
      </c>
      <c r="W198" s="37"/>
      <c r="X198" s="37"/>
      <c r="Y198" s="37">
        <v>1</v>
      </c>
    </row>
    <row r="199" spans="6:25" s="38" customFormat="1" ht="12" outlineLevel="2" x14ac:dyDescent="0.2">
      <c r="F199" s="39"/>
      <c r="G199" s="40"/>
      <c r="H199" s="184" t="s">
        <v>95</v>
      </c>
      <c r="I199" s="196"/>
      <c r="J199" s="196"/>
      <c r="K199" s="196"/>
      <c r="L199" s="196"/>
      <c r="M199" s="196"/>
      <c r="N199" s="196"/>
      <c r="O199" s="196"/>
      <c r="P199" s="42"/>
      <c r="Q199" s="43"/>
      <c r="R199" s="42"/>
      <c r="S199" s="43"/>
      <c r="T199" s="44"/>
      <c r="U199" s="44"/>
      <c r="V199" s="44"/>
      <c r="W199" s="45"/>
    </row>
    <row r="200" spans="6:25" s="38" customFormat="1" ht="6" customHeight="1" outlineLevel="2" x14ac:dyDescent="0.2">
      <c r="F200" s="39"/>
      <c r="G200" s="40"/>
      <c r="H200" s="41"/>
      <c r="I200" s="46"/>
      <c r="J200" s="46"/>
      <c r="K200" s="46"/>
      <c r="L200" s="46"/>
      <c r="M200" s="46"/>
      <c r="N200" s="46"/>
      <c r="O200" s="46"/>
      <c r="P200" s="42"/>
      <c r="Q200" s="43"/>
      <c r="R200" s="42"/>
      <c r="S200" s="43"/>
      <c r="T200" s="44"/>
      <c r="U200" s="44"/>
      <c r="V200" s="44"/>
      <c r="W200" s="45"/>
    </row>
    <row r="201" spans="6:25" s="38" customFormat="1" ht="12" outlineLevel="2" x14ac:dyDescent="0.2">
      <c r="F201" s="30">
        <v>25</v>
      </c>
      <c r="G201" s="31" t="s">
        <v>10</v>
      </c>
      <c r="H201" s="32" t="s">
        <v>79</v>
      </c>
      <c r="I201" s="33" t="s">
        <v>250</v>
      </c>
      <c r="J201" s="31" t="s">
        <v>6</v>
      </c>
      <c r="K201" s="34">
        <v>13.160888169999998</v>
      </c>
      <c r="L201" s="35">
        <v>0</v>
      </c>
      <c r="M201" s="34">
        <v>13.160888169999998</v>
      </c>
      <c r="N201" s="36"/>
      <c r="O201" s="37">
        <f>M201*N201</f>
        <v>0</v>
      </c>
      <c r="P201" s="37"/>
      <c r="Q201" s="37">
        <f>M201*P201</f>
        <v>0</v>
      </c>
      <c r="R201" s="37"/>
      <c r="S201" s="37">
        <f>M201*R201</f>
        <v>0</v>
      </c>
      <c r="T201" s="37">
        <v>21</v>
      </c>
      <c r="U201" s="37">
        <f>O201*T201/100</f>
        <v>0</v>
      </c>
      <c r="V201" s="37">
        <f>U201+O201</f>
        <v>0</v>
      </c>
      <c r="W201" s="37"/>
      <c r="X201" s="37"/>
      <c r="Y201" s="37">
        <v>1</v>
      </c>
    </row>
    <row r="202" spans="6:25" s="38" customFormat="1" ht="12" outlineLevel="2" x14ac:dyDescent="0.2">
      <c r="F202" s="39"/>
      <c r="G202" s="40"/>
      <c r="H202" s="184" t="s">
        <v>95</v>
      </c>
      <c r="I202" s="196" t="s">
        <v>270</v>
      </c>
      <c r="J202" s="196"/>
      <c r="K202" s="196"/>
      <c r="L202" s="196"/>
      <c r="M202" s="196"/>
      <c r="N202" s="196"/>
      <c r="O202" s="196"/>
      <c r="P202" s="42"/>
      <c r="Q202" s="43"/>
      <c r="R202" s="42"/>
      <c r="S202" s="43"/>
      <c r="T202" s="44"/>
      <c r="U202" s="44"/>
      <c r="V202" s="44"/>
      <c r="W202" s="45"/>
    </row>
    <row r="203" spans="6:25" s="38" customFormat="1" ht="6" customHeight="1" outlineLevel="2" x14ac:dyDescent="0.2">
      <c r="F203" s="39"/>
      <c r="G203" s="40"/>
      <c r="H203" s="41"/>
      <c r="I203" s="46"/>
      <c r="J203" s="46"/>
      <c r="K203" s="46"/>
      <c r="L203" s="46"/>
      <c r="M203" s="46"/>
      <c r="N203" s="46"/>
      <c r="O203" s="46"/>
      <c r="P203" s="42"/>
      <c r="Q203" s="43"/>
      <c r="R203" s="42"/>
      <c r="S203" s="43"/>
      <c r="T203" s="44"/>
      <c r="U203" s="44"/>
      <c r="V203" s="44"/>
      <c r="W203" s="45"/>
    </row>
    <row r="204" spans="6:25" s="38" customFormat="1" ht="12" outlineLevel="2" x14ac:dyDescent="0.2">
      <c r="F204" s="30">
        <v>26</v>
      </c>
      <c r="G204" s="31" t="s">
        <v>10</v>
      </c>
      <c r="H204" s="32" t="s">
        <v>80</v>
      </c>
      <c r="I204" s="33" t="s">
        <v>242</v>
      </c>
      <c r="J204" s="31" t="s">
        <v>6</v>
      </c>
      <c r="K204" s="34">
        <v>117.27900000000001</v>
      </c>
      <c r="L204" s="35">
        <v>0</v>
      </c>
      <c r="M204" s="34">
        <v>117.27900000000001</v>
      </c>
      <c r="N204" s="36"/>
      <c r="O204" s="37">
        <f>M204*N204</f>
        <v>0</v>
      </c>
      <c r="P204" s="37"/>
      <c r="Q204" s="37">
        <f>M204*P204</f>
        <v>0</v>
      </c>
      <c r="R204" s="37"/>
      <c r="S204" s="37">
        <f>M204*R204</f>
        <v>0</v>
      </c>
      <c r="T204" s="37">
        <v>21</v>
      </c>
      <c r="U204" s="37">
        <f>O204*T204/100</f>
        <v>0</v>
      </c>
      <c r="V204" s="37">
        <f>U204+O204</f>
        <v>0</v>
      </c>
      <c r="W204" s="37"/>
      <c r="X204" s="37"/>
      <c r="Y204" s="37">
        <v>1</v>
      </c>
    </row>
    <row r="205" spans="6:25" s="38" customFormat="1" ht="12" outlineLevel="2" x14ac:dyDescent="0.2">
      <c r="F205" s="39"/>
      <c r="G205" s="40"/>
      <c r="H205" s="184" t="s">
        <v>95</v>
      </c>
      <c r="I205" s="196" t="s">
        <v>274</v>
      </c>
      <c r="J205" s="196"/>
      <c r="K205" s="196"/>
      <c r="L205" s="196"/>
      <c r="M205" s="196"/>
      <c r="N205" s="196"/>
      <c r="O205" s="196"/>
      <c r="P205" s="42"/>
      <c r="Q205" s="43"/>
      <c r="R205" s="42"/>
      <c r="S205" s="43"/>
      <c r="T205" s="44"/>
      <c r="U205" s="44"/>
      <c r="V205" s="44"/>
      <c r="W205" s="45"/>
    </row>
    <row r="206" spans="6:25" s="38" customFormat="1" ht="6" customHeight="1" outlineLevel="2" x14ac:dyDescent="0.2">
      <c r="F206" s="39"/>
      <c r="G206" s="40"/>
      <c r="H206" s="41"/>
      <c r="I206" s="46"/>
      <c r="J206" s="46"/>
      <c r="K206" s="46"/>
      <c r="L206" s="46"/>
      <c r="M206" s="46"/>
      <c r="N206" s="46"/>
      <c r="O206" s="46"/>
      <c r="P206" s="42"/>
      <c r="Q206" s="43"/>
      <c r="R206" s="42"/>
      <c r="S206" s="43"/>
      <c r="T206" s="44"/>
      <c r="U206" s="44"/>
      <c r="V206" s="44"/>
      <c r="W206" s="45"/>
    </row>
    <row r="207" spans="6:25" s="47" customFormat="1" ht="11.25" outlineLevel="3" x14ac:dyDescent="0.2">
      <c r="F207" s="48"/>
      <c r="G207" s="49"/>
      <c r="H207" s="50" t="str">
        <f>IF(AND(H206&lt;&gt;"Výkaz výměr:",I206=""),"Výkaz výměr:","")</f>
        <v>Výkaz výměr:</v>
      </c>
      <c r="I207" s="51" t="s">
        <v>48</v>
      </c>
      <c r="J207" s="52"/>
      <c r="K207" s="53"/>
      <c r="L207" s="54"/>
      <c r="M207" s="55">
        <v>117.27900000000001</v>
      </c>
      <c r="N207" s="56"/>
      <c r="O207" s="57"/>
      <c r="P207" s="58"/>
      <c r="Q207" s="56"/>
      <c r="R207" s="56"/>
      <c r="S207" s="56"/>
      <c r="T207" s="59" t="s">
        <v>4</v>
      </c>
      <c r="U207" s="56"/>
      <c r="V207" s="56"/>
      <c r="W207" s="60"/>
    </row>
    <row r="208" spans="6:25" s="47" customFormat="1" ht="11.25" outlineLevel="3" x14ac:dyDescent="0.2">
      <c r="F208" s="48"/>
      <c r="G208" s="49"/>
      <c r="H208" s="50" t="str">
        <f>IF(AND(H207&lt;&gt;"Výkaz výměr:",I207=""),"Výkaz výměr:","")</f>
        <v/>
      </c>
      <c r="I208" s="51"/>
      <c r="J208" s="52"/>
      <c r="K208" s="53"/>
      <c r="L208" s="54"/>
      <c r="M208" s="55">
        <v>0</v>
      </c>
      <c r="N208" s="56"/>
      <c r="O208" s="57"/>
      <c r="P208" s="58"/>
      <c r="Q208" s="56"/>
      <c r="R208" s="56"/>
      <c r="S208" s="56"/>
      <c r="T208" s="59" t="s">
        <v>4</v>
      </c>
      <c r="U208" s="56"/>
      <c r="V208" s="56"/>
      <c r="W208" s="60"/>
    </row>
    <row r="209" spans="6:25" s="38" customFormat="1" ht="12" outlineLevel="2" x14ac:dyDescent="0.2">
      <c r="F209" s="30">
        <v>27</v>
      </c>
      <c r="G209" s="31" t="s">
        <v>10</v>
      </c>
      <c r="H209" s="32" t="s">
        <v>76</v>
      </c>
      <c r="I209" s="33" t="s">
        <v>237</v>
      </c>
      <c r="J209" s="31" t="s">
        <v>6</v>
      </c>
      <c r="K209" s="34">
        <v>13.160888169999998</v>
      </c>
      <c r="L209" s="35">
        <v>0</v>
      </c>
      <c r="M209" s="34">
        <v>13.160888169999998</v>
      </c>
      <c r="N209" s="36"/>
      <c r="O209" s="37">
        <f>M209*N209</f>
        <v>0</v>
      </c>
      <c r="P209" s="37"/>
      <c r="Q209" s="37">
        <f>M209*P209</f>
        <v>0</v>
      </c>
      <c r="R209" s="37"/>
      <c r="S209" s="37">
        <f>M209*R209</f>
        <v>0</v>
      </c>
      <c r="T209" s="37">
        <v>21</v>
      </c>
      <c r="U209" s="37">
        <f>O209*T209/100</f>
        <v>0</v>
      </c>
      <c r="V209" s="37">
        <f>U209+O209</f>
        <v>0</v>
      </c>
      <c r="W209" s="37"/>
      <c r="X209" s="37"/>
      <c r="Y209" s="37">
        <v>1</v>
      </c>
    </row>
    <row r="210" spans="6:25" s="38" customFormat="1" ht="12" outlineLevel="2" x14ac:dyDescent="0.2">
      <c r="F210" s="39"/>
      <c r="G210" s="40"/>
      <c r="H210" s="184" t="s">
        <v>95</v>
      </c>
      <c r="I210" s="196"/>
      <c r="J210" s="196"/>
      <c r="K210" s="196"/>
      <c r="L210" s="196"/>
      <c r="M210" s="196"/>
      <c r="N210" s="196"/>
      <c r="O210" s="196"/>
      <c r="P210" s="42"/>
      <c r="Q210" s="43"/>
      <c r="R210" s="42"/>
      <c r="S210" s="43"/>
      <c r="T210" s="44"/>
      <c r="U210" s="44"/>
      <c r="V210" s="44"/>
      <c r="W210" s="45"/>
    </row>
    <row r="211" spans="6:25" s="38" customFormat="1" ht="6" customHeight="1" outlineLevel="2" x14ac:dyDescent="0.2">
      <c r="F211" s="39"/>
      <c r="G211" s="40"/>
      <c r="H211" s="41"/>
      <c r="I211" s="46"/>
      <c r="J211" s="46"/>
      <c r="K211" s="46"/>
      <c r="L211" s="46"/>
      <c r="M211" s="46"/>
      <c r="N211" s="46"/>
      <c r="O211" s="46"/>
      <c r="P211" s="42"/>
      <c r="Q211" s="43"/>
      <c r="R211" s="42"/>
      <c r="S211" s="43"/>
      <c r="T211" s="44"/>
      <c r="U211" s="44"/>
      <c r="V211" s="44"/>
      <c r="W211" s="45"/>
    </row>
    <row r="212" spans="6:25" s="38" customFormat="1" ht="12" outlineLevel="2" x14ac:dyDescent="0.2">
      <c r="F212" s="30">
        <v>28</v>
      </c>
      <c r="G212" s="31" t="s">
        <v>10</v>
      </c>
      <c r="H212" s="32" t="s">
        <v>77</v>
      </c>
      <c r="I212" s="33" t="s">
        <v>252</v>
      </c>
      <c r="J212" s="31" t="s">
        <v>6</v>
      </c>
      <c r="K212" s="34">
        <v>52.124000000000002</v>
      </c>
      <c r="L212" s="35">
        <v>0</v>
      </c>
      <c r="M212" s="34">
        <v>52.124000000000002</v>
      </c>
      <c r="N212" s="36"/>
      <c r="O212" s="37">
        <f>M212*N212</f>
        <v>0</v>
      </c>
      <c r="P212" s="37"/>
      <c r="Q212" s="37">
        <f>M212*P212</f>
        <v>0</v>
      </c>
      <c r="R212" s="37"/>
      <c r="S212" s="37">
        <f>M212*R212</f>
        <v>0</v>
      </c>
      <c r="T212" s="37">
        <v>21</v>
      </c>
      <c r="U212" s="37">
        <f>O212*T212/100</f>
        <v>0</v>
      </c>
      <c r="V212" s="37">
        <f>U212+O212</f>
        <v>0</v>
      </c>
      <c r="W212" s="37"/>
      <c r="X212" s="37"/>
      <c r="Y212" s="37">
        <v>1</v>
      </c>
    </row>
    <row r="213" spans="6:25" s="38" customFormat="1" ht="12" outlineLevel="2" x14ac:dyDescent="0.2">
      <c r="F213" s="39"/>
      <c r="G213" s="40"/>
      <c r="H213" s="184" t="s">
        <v>95</v>
      </c>
      <c r="I213" s="196"/>
      <c r="J213" s="196"/>
      <c r="K213" s="196"/>
      <c r="L213" s="196"/>
      <c r="M213" s="196"/>
      <c r="N213" s="196"/>
      <c r="O213" s="196"/>
      <c r="P213" s="42"/>
      <c r="Q213" s="43"/>
      <c r="R213" s="42"/>
      <c r="S213" s="43"/>
      <c r="T213" s="44"/>
      <c r="U213" s="44"/>
      <c r="V213" s="44"/>
      <c r="W213" s="45"/>
    </row>
    <row r="214" spans="6:25" s="38" customFormat="1" ht="6" customHeight="1" outlineLevel="2" x14ac:dyDescent="0.2">
      <c r="F214" s="39"/>
      <c r="G214" s="40"/>
      <c r="H214" s="41"/>
      <c r="I214" s="46"/>
      <c r="J214" s="46"/>
      <c r="K214" s="46"/>
      <c r="L214" s="46"/>
      <c r="M214" s="46"/>
      <c r="N214" s="46"/>
      <c r="O214" s="46"/>
      <c r="P214" s="42"/>
      <c r="Q214" s="43"/>
      <c r="R214" s="42"/>
      <c r="S214" s="43"/>
      <c r="T214" s="44"/>
      <c r="U214" s="44"/>
      <c r="V214" s="44"/>
      <c r="W214" s="45"/>
    </row>
    <row r="215" spans="6:25" s="47" customFormat="1" ht="11.25" outlineLevel="3" x14ac:dyDescent="0.2">
      <c r="F215" s="48"/>
      <c r="G215" s="49"/>
      <c r="H215" s="50" t="str">
        <f>IF(AND(H214&lt;&gt;"Výkaz výměr:",I214=""),"Výkaz výměr:","")</f>
        <v>Výkaz výměr:</v>
      </c>
      <c r="I215" s="51" t="s">
        <v>47</v>
      </c>
      <c r="J215" s="52"/>
      <c r="K215" s="53"/>
      <c r="L215" s="54"/>
      <c r="M215" s="55">
        <v>52.124000000000002</v>
      </c>
      <c r="N215" s="56"/>
      <c r="O215" s="57"/>
      <c r="P215" s="58"/>
      <c r="Q215" s="56"/>
      <c r="R215" s="56"/>
      <c r="S215" s="56"/>
      <c r="T215" s="59" t="s">
        <v>4</v>
      </c>
      <c r="U215" s="56"/>
      <c r="V215" s="56"/>
      <c r="W215" s="60"/>
    </row>
    <row r="216" spans="6:25" s="47" customFormat="1" ht="11.25" outlineLevel="3" x14ac:dyDescent="0.2">
      <c r="F216" s="48"/>
      <c r="G216" s="49"/>
      <c r="H216" s="50" t="str">
        <f>IF(AND(H215&lt;&gt;"Výkaz výměr:",I215=""),"Výkaz výměr:","")</f>
        <v/>
      </c>
      <c r="I216" s="51"/>
      <c r="J216" s="52"/>
      <c r="K216" s="53"/>
      <c r="L216" s="54"/>
      <c r="M216" s="55">
        <v>0</v>
      </c>
      <c r="N216" s="56"/>
      <c r="O216" s="57"/>
      <c r="P216" s="58"/>
      <c r="Q216" s="56"/>
      <c r="R216" s="56"/>
      <c r="S216" s="56"/>
      <c r="T216" s="59" t="s">
        <v>4</v>
      </c>
      <c r="U216" s="56"/>
      <c r="V216" s="56"/>
      <c r="W216" s="60"/>
    </row>
    <row r="217" spans="6:25" s="38" customFormat="1" ht="12" outlineLevel="2" x14ac:dyDescent="0.2">
      <c r="F217" s="30">
        <v>29</v>
      </c>
      <c r="G217" s="31" t="s">
        <v>10</v>
      </c>
      <c r="H217" s="32" t="s">
        <v>78</v>
      </c>
      <c r="I217" s="33" t="s">
        <v>241</v>
      </c>
      <c r="J217" s="31" t="s">
        <v>6</v>
      </c>
      <c r="K217" s="34">
        <v>13.030888170000001</v>
      </c>
      <c r="L217" s="35">
        <v>0</v>
      </c>
      <c r="M217" s="34">
        <v>13.030888170000001</v>
      </c>
      <c r="N217" s="36"/>
      <c r="O217" s="37">
        <f>M217*N217</f>
        <v>0</v>
      </c>
      <c r="P217" s="37"/>
      <c r="Q217" s="37">
        <f>M217*P217</f>
        <v>0</v>
      </c>
      <c r="R217" s="37"/>
      <c r="S217" s="37">
        <f>M217*R217</f>
        <v>0</v>
      </c>
      <c r="T217" s="37">
        <v>21</v>
      </c>
      <c r="U217" s="37">
        <f>O217*T217/100</f>
        <v>0</v>
      </c>
      <c r="V217" s="37">
        <f>U217+O217</f>
        <v>0</v>
      </c>
      <c r="W217" s="37"/>
      <c r="X217" s="37"/>
      <c r="Y217" s="37">
        <v>1</v>
      </c>
    </row>
    <row r="218" spans="6:25" s="38" customFormat="1" ht="12" outlineLevel="2" x14ac:dyDescent="0.2">
      <c r="F218" s="39"/>
      <c r="G218" s="40"/>
      <c r="H218" s="184" t="s">
        <v>95</v>
      </c>
      <c r="I218" s="196" t="s">
        <v>245</v>
      </c>
      <c r="J218" s="196"/>
      <c r="K218" s="196"/>
      <c r="L218" s="196"/>
      <c r="M218" s="196"/>
      <c r="N218" s="196"/>
      <c r="O218" s="196"/>
      <c r="P218" s="42"/>
      <c r="Q218" s="43"/>
      <c r="R218" s="42"/>
      <c r="S218" s="43"/>
      <c r="T218" s="44"/>
      <c r="U218" s="44"/>
      <c r="V218" s="44"/>
      <c r="W218" s="45"/>
    </row>
    <row r="219" spans="6:25" s="38" customFormat="1" ht="6" customHeight="1" outlineLevel="2" x14ac:dyDescent="0.2">
      <c r="F219" s="39"/>
      <c r="G219" s="40"/>
      <c r="H219" s="41"/>
      <c r="I219" s="46"/>
      <c r="J219" s="46"/>
      <c r="K219" s="46"/>
      <c r="L219" s="46"/>
      <c r="M219" s="46"/>
      <c r="N219" s="46"/>
      <c r="O219" s="46"/>
      <c r="P219" s="42"/>
      <c r="Q219" s="43"/>
      <c r="R219" s="42"/>
      <c r="S219" s="43"/>
      <c r="T219" s="44"/>
      <c r="U219" s="44"/>
      <c r="V219" s="44"/>
      <c r="W219" s="45"/>
    </row>
    <row r="220" spans="6:25" s="3" customFormat="1" ht="12.75" customHeight="1" outlineLevel="2" x14ac:dyDescent="0.2">
      <c r="F220" s="9"/>
      <c r="G220" s="10"/>
      <c r="H220" s="10"/>
      <c r="I220" s="11"/>
      <c r="J220" s="10"/>
      <c r="K220" s="12"/>
      <c r="L220" s="13"/>
      <c r="M220" s="12"/>
      <c r="N220" s="13"/>
      <c r="O220" s="14"/>
      <c r="P220" s="15"/>
      <c r="Q220" s="13"/>
      <c r="R220" s="13"/>
      <c r="S220" s="13"/>
      <c r="T220" s="16" t="s">
        <v>4</v>
      </c>
      <c r="U220" s="13"/>
      <c r="V220" s="13"/>
      <c r="W220" s="13"/>
    </row>
    <row r="221" spans="6:25" s="69" customFormat="1" ht="16.5" customHeight="1" outlineLevel="1" x14ac:dyDescent="0.2">
      <c r="F221" s="70"/>
      <c r="G221" s="71"/>
      <c r="H221" s="72"/>
      <c r="I221" s="72" t="s">
        <v>132</v>
      </c>
      <c r="J221" s="71"/>
      <c r="K221" s="73"/>
      <c r="L221" s="74"/>
      <c r="M221" s="73"/>
      <c r="N221" s="74"/>
      <c r="O221" s="75">
        <f>SUBTOTAL(9,O222:O225)</f>
        <v>0</v>
      </c>
      <c r="P221" s="76"/>
      <c r="Q221" s="75">
        <f>SUBTOTAL(9,Q222:Q225)</f>
        <v>0</v>
      </c>
      <c r="R221" s="74"/>
      <c r="S221" s="75">
        <f>SUBTOTAL(9,S222:S225)</f>
        <v>0</v>
      </c>
      <c r="T221" s="77"/>
      <c r="U221" s="75">
        <f>SUBTOTAL(9,U222:U225)</f>
        <v>0</v>
      </c>
      <c r="V221" s="75">
        <f>SUBTOTAL(9,V222:V225)</f>
        <v>0</v>
      </c>
      <c r="W221" s="78"/>
      <c r="Y221" s="75">
        <f>SUBTOTAL(9,Y222:Y225)</f>
        <v>1</v>
      </c>
    </row>
    <row r="222" spans="6:25" s="38" customFormat="1" ht="12" outlineLevel="2" x14ac:dyDescent="0.2">
      <c r="F222" s="30">
        <v>22</v>
      </c>
      <c r="G222" s="31" t="s">
        <v>2</v>
      </c>
      <c r="H222" s="32" t="s">
        <v>51</v>
      </c>
      <c r="I222" s="33" t="s">
        <v>200</v>
      </c>
      <c r="J222" s="31" t="s">
        <v>25</v>
      </c>
      <c r="K222" s="34">
        <v>1</v>
      </c>
      <c r="L222" s="35">
        <v>0</v>
      </c>
      <c r="M222" s="34">
        <v>1</v>
      </c>
      <c r="N222" s="36"/>
      <c r="O222" s="37">
        <f>M222*N222</f>
        <v>0</v>
      </c>
      <c r="P222" s="37"/>
      <c r="Q222" s="37">
        <f>M222*P222</f>
        <v>0</v>
      </c>
      <c r="R222" s="37"/>
      <c r="S222" s="37">
        <f>M222*R222</f>
        <v>0</v>
      </c>
      <c r="T222" s="37">
        <v>21</v>
      </c>
      <c r="U222" s="37">
        <f>O222*T222/100</f>
        <v>0</v>
      </c>
      <c r="V222" s="37">
        <f>U222+O222</f>
        <v>0</v>
      </c>
      <c r="W222" s="37"/>
      <c r="X222" s="37"/>
      <c r="Y222" s="37">
        <v>1</v>
      </c>
    </row>
    <row r="223" spans="6:25" s="38" customFormat="1" ht="12" outlineLevel="2" x14ac:dyDescent="0.2">
      <c r="F223" s="39"/>
      <c r="G223" s="40"/>
      <c r="H223" s="184" t="s">
        <v>95</v>
      </c>
      <c r="I223" s="196"/>
      <c r="J223" s="196"/>
      <c r="K223" s="196"/>
      <c r="L223" s="196"/>
      <c r="M223" s="196"/>
      <c r="N223" s="196"/>
      <c r="O223" s="196"/>
      <c r="P223" s="42"/>
      <c r="Q223" s="43"/>
      <c r="R223" s="42"/>
      <c r="S223" s="43"/>
      <c r="T223" s="44"/>
      <c r="U223" s="44"/>
      <c r="V223" s="44"/>
      <c r="W223" s="45"/>
    </row>
    <row r="224" spans="6:25" s="38" customFormat="1" ht="6" customHeight="1" outlineLevel="2" x14ac:dyDescent="0.2">
      <c r="F224" s="39"/>
      <c r="G224" s="40"/>
      <c r="H224" s="41"/>
      <c r="I224" s="46"/>
      <c r="J224" s="46"/>
      <c r="K224" s="46"/>
      <c r="L224" s="46"/>
      <c r="M224" s="46"/>
      <c r="N224" s="46"/>
      <c r="O224" s="46"/>
      <c r="P224" s="42"/>
      <c r="Q224" s="43"/>
      <c r="R224" s="42"/>
      <c r="S224" s="43"/>
      <c r="T224" s="44"/>
      <c r="U224" s="44"/>
      <c r="V224" s="44"/>
      <c r="W224" s="45"/>
    </row>
    <row r="225" spans="6:25" s="3" customFormat="1" ht="12.75" customHeight="1" outlineLevel="2" x14ac:dyDescent="0.2">
      <c r="F225" s="9"/>
      <c r="G225" s="10"/>
      <c r="H225" s="10"/>
      <c r="I225" s="11"/>
      <c r="J225" s="10"/>
      <c r="K225" s="12"/>
      <c r="L225" s="13"/>
      <c r="M225" s="12"/>
      <c r="N225" s="13"/>
      <c r="O225" s="14"/>
      <c r="P225" s="15"/>
      <c r="Q225" s="13"/>
      <c r="R225" s="13"/>
      <c r="S225" s="13"/>
      <c r="T225" s="16" t="s">
        <v>4</v>
      </c>
      <c r="U225" s="13"/>
      <c r="V225" s="13"/>
      <c r="W225" s="13"/>
    </row>
    <row r="226" spans="6:25" s="69" customFormat="1" ht="16.5" customHeight="1" outlineLevel="1" x14ac:dyDescent="0.2">
      <c r="F226" s="70"/>
      <c r="G226" s="71"/>
      <c r="H226" s="72"/>
      <c r="I226" s="72" t="s">
        <v>189</v>
      </c>
      <c r="J226" s="71"/>
      <c r="K226" s="73"/>
      <c r="L226" s="74"/>
      <c r="M226" s="73"/>
      <c r="N226" s="74"/>
      <c r="O226" s="75">
        <f>SUBTOTAL(9,O227:O230)</f>
        <v>0</v>
      </c>
      <c r="P226" s="76"/>
      <c r="Q226" s="75">
        <f>SUBTOTAL(9,Q227:Q230)</f>
        <v>0</v>
      </c>
      <c r="R226" s="74"/>
      <c r="S226" s="75">
        <f>SUBTOTAL(9,S227:S230)</f>
        <v>0</v>
      </c>
      <c r="T226" s="77"/>
      <c r="U226" s="75">
        <f>SUBTOTAL(9,U227:U230)</f>
        <v>0</v>
      </c>
      <c r="V226" s="75">
        <f>SUBTOTAL(9,V227:V230)</f>
        <v>0</v>
      </c>
      <c r="W226" s="78"/>
      <c r="Y226" s="75">
        <f>SUBTOTAL(9,Y227:Y230)</f>
        <v>1</v>
      </c>
    </row>
    <row r="227" spans="6:25" s="38" customFormat="1" ht="12" outlineLevel="2" x14ac:dyDescent="0.2">
      <c r="F227" s="30">
        <v>37</v>
      </c>
      <c r="G227" s="31" t="s">
        <v>9</v>
      </c>
      <c r="H227" s="32" t="s">
        <v>7</v>
      </c>
      <c r="I227" s="33" t="s">
        <v>167</v>
      </c>
      <c r="J227" s="31" t="s">
        <v>0</v>
      </c>
      <c r="K227" s="34">
        <v>2</v>
      </c>
      <c r="L227" s="35"/>
      <c r="M227" s="34">
        <v>2</v>
      </c>
      <c r="N227" s="36"/>
      <c r="O227" s="37">
        <f>M227*N227</f>
        <v>0</v>
      </c>
      <c r="P227" s="37"/>
      <c r="Q227" s="37">
        <f>M227*P227</f>
        <v>0</v>
      </c>
      <c r="R227" s="37"/>
      <c r="S227" s="37">
        <f>M227*R227</f>
        <v>0</v>
      </c>
      <c r="T227" s="37">
        <v>21</v>
      </c>
      <c r="U227" s="37">
        <f>O227*T227/100</f>
        <v>0</v>
      </c>
      <c r="V227" s="37">
        <f>U227+O227</f>
        <v>0</v>
      </c>
      <c r="W227" s="37"/>
      <c r="X227" s="37"/>
      <c r="Y227" s="37">
        <v>1</v>
      </c>
    </row>
    <row r="228" spans="6:25" s="38" customFormat="1" ht="12" outlineLevel="2" x14ac:dyDescent="0.2">
      <c r="F228" s="39"/>
      <c r="G228" s="40"/>
      <c r="H228" s="184" t="s">
        <v>95</v>
      </c>
      <c r="I228" s="196"/>
      <c r="J228" s="196"/>
      <c r="K228" s="196"/>
      <c r="L228" s="196"/>
      <c r="M228" s="196"/>
      <c r="N228" s="196"/>
      <c r="O228" s="196"/>
      <c r="P228" s="42"/>
      <c r="Q228" s="43"/>
      <c r="R228" s="42"/>
      <c r="S228" s="43"/>
      <c r="T228" s="44"/>
      <c r="U228" s="44"/>
      <c r="V228" s="44"/>
      <c r="W228" s="45"/>
    </row>
    <row r="229" spans="6:25" s="38" customFormat="1" ht="6" customHeight="1" outlineLevel="2" x14ac:dyDescent="0.2">
      <c r="F229" s="39"/>
      <c r="G229" s="40"/>
      <c r="H229" s="41"/>
      <c r="I229" s="46"/>
      <c r="J229" s="46"/>
      <c r="K229" s="46"/>
      <c r="L229" s="46"/>
      <c r="M229" s="46"/>
      <c r="N229" s="46"/>
      <c r="O229" s="46"/>
      <c r="P229" s="42"/>
      <c r="Q229" s="43"/>
      <c r="R229" s="42"/>
      <c r="S229" s="43"/>
      <c r="T229" s="44"/>
      <c r="U229" s="44"/>
      <c r="V229" s="44"/>
      <c r="W229" s="45"/>
    </row>
    <row r="230" spans="6:25" s="3" customFormat="1" ht="12.75" customHeight="1" outlineLevel="2" x14ac:dyDescent="0.2">
      <c r="F230" s="9"/>
      <c r="G230" s="10"/>
      <c r="H230" s="10"/>
      <c r="I230" s="11"/>
      <c r="J230" s="10"/>
      <c r="K230" s="12"/>
      <c r="L230" s="13"/>
      <c r="M230" s="12"/>
      <c r="N230" s="13"/>
      <c r="O230" s="14"/>
      <c r="P230" s="15"/>
      <c r="Q230" s="13"/>
      <c r="R230" s="13"/>
      <c r="S230" s="13"/>
      <c r="T230" s="16" t="s">
        <v>4</v>
      </c>
      <c r="U230" s="13"/>
      <c r="V230" s="13"/>
      <c r="W230" s="13"/>
    </row>
    <row r="231" spans="6:25" s="3" customFormat="1" ht="12.75" customHeight="1" outlineLevel="1" x14ac:dyDescent="0.2">
      <c r="F231" s="9"/>
      <c r="G231" s="10"/>
      <c r="H231" s="10"/>
      <c r="I231" s="11"/>
      <c r="J231" s="10"/>
      <c r="K231" s="12"/>
      <c r="L231" s="13"/>
      <c r="M231" s="12"/>
      <c r="N231" s="13"/>
      <c r="O231" s="14"/>
      <c r="P231" s="15"/>
      <c r="Q231" s="13"/>
      <c r="R231" s="13"/>
      <c r="S231" s="13"/>
      <c r="T231" s="16" t="s">
        <v>4</v>
      </c>
      <c r="U231" s="13"/>
      <c r="V231" s="13"/>
      <c r="W231" s="13"/>
    </row>
    <row r="232" spans="6:25" s="79" customFormat="1" ht="18.75" customHeight="1" x14ac:dyDescent="0.2">
      <c r="F232" s="80"/>
      <c r="G232" s="81"/>
      <c r="H232" s="82"/>
      <c r="I232" s="82" t="s">
        <v>163</v>
      </c>
      <c r="J232" s="81"/>
      <c r="K232" s="83"/>
      <c r="L232" s="84"/>
      <c r="M232" s="83"/>
      <c r="N232" s="84"/>
      <c r="O232" s="85">
        <f>SUBTOTAL(9,O233:O445)</f>
        <v>0</v>
      </c>
      <c r="P232" s="86"/>
      <c r="Q232" s="85">
        <f>SUBTOTAL(9,Q233:Q445)</f>
        <v>6.6277667089999985</v>
      </c>
      <c r="R232" s="84"/>
      <c r="S232" s="85">
        <f>SUBTOTAL(9,S233:S445)</f>
        <v>6.5571346375000008</v>
      </c>
      <c r="T232" s="87"/>
      <c r="U232" s="85">
        <f>SUBTOTAL(9,U233:U445)</f>
        <v>0</v>
      </c>
      <c r="V232" s="85">
        <f>SUBTOTAL(9,V233:V445)</f>
        <v>0</v>
      </c>
      <c r="W232" s="88"/>
      <c r="Y232" s="85">
        <f>SUBTOTAL(9,Y233:Y445)</f>
        <v>42</v>
      </c>
    </row>
    <row r="233" spans="6:25" s="69" customFormat="1" ht="16.5" customHeight="1" outlineLevel="1" x14ac:dyDescent="0.2">
      <c r="F233" s="70"/>
      <c r="G233" s="71"/>
      <c r="H233" s="72"/>
      <c r="I233" s="72" t="s">
        <v>161</v>
      </c>
      <c r="J233" s="71"/>
      <c r="K233" s="73"/>
      <c r="L233" s="74"/>
      <c r="M233" s="73"/>
      <c r="N233" s="74"/>
      <c r="O233" s="75">
        <f>SUBTOTAL(9,O234:O248)</f>
        <v>0</v>
      </c>
      <c r="P233" s="76"/>
      <c r="Q233" s="75">
        <f>SUBTOTAL(9,Q234:Q248)</f>
        <v>0.32678400000000002</v>
      </c>
      <c r="R233" s="74"/>
      <c r="S233" s="75">
        <f>SUBTOTAL(9,S234:S248)</f>
        <v>0</v>
      </c>
      <c r="T233" s="77"/>
      <c r="U233" s="75">
        <f>SUBTOTAL(9,U234:U248)</f>
        <v>0</v>
      </c>
      <c r="V233" s="75">
        <f>SUBTOTAL(9,V234:V248)</f>
        <v>0</v>
      </c>
      <c r="W233" s="78"/>
      <c r="Y233" s="75">
        <f>SUBTOTAL(9,Y234:Y248)</f>
        <v>3</v>
      </c>
    </row>
    <row r="234" spans="6:25" s="38" customFormat="1" ht="12" outlineLevel="2" x14ac:dyDescent="0.2">
      <c r="F234" s="30">
        <v>1</v>
      </c>
      <c r="G234" s="31" t="s">
        <v>2</v>
      </c>
      <c r="H234" s="32" t="s">
        <v>98</v>
      </c>
      <c r="I234" s="33" t="s">
        <v>256</v>
      </c>
      <c r="J234" s="31" t="s">
        <v>5</v>
      </c>
      <c r="K234" s="34">
        <v>7.6</v>
      </c>
      <c r="L234" s="35">
        <v>0</v>
      </c>
      <c r="M234" s="34">
        <v>7.6</v>
      </c>
      <c r="N234" s="36"/>
      <c r="O234" s="37">
        <f>M234*N234</f>
        <v>0</v>
      </c>
      <c r="P234" s="37"/>
      <c r="Q234" s="37">
        <f>M234*P234</f>
        <v>0</v>
      </c>
      <c r="R234" s="37"/>
      <c r="S234" s="37">
        <f>M234*R234</f>
        <v>0</v>
      </c>
      <c r="T234" s="37">
        <v>21</v>
      </c>
      <c r="U234" s="37">
        <f>O234*T234/100</f>
        <v>0</v>
      </c>
      <c r="V234" s="37">
        <f>U234+O234</f>
        <v>0</v>
      </c>
      <c r="W234" s="37"/>
      <c r="X234" s="37"/>
      <c r="Y234" s="37">
        <v>1</v>
      </c>
    </row>
    <row r="235" spans="6:25" s="38" customFormat="1" ht="12" outlineLevel="2" x14ac:dyDescent="0.2">
      <c r="F235" s="39"/>
      <c r="G235" s="40"/>
      <c r="H235" s="184" t="s">
        <v>95</v>
      </c>
      <c r="I235" s="196"/>
      <c r="J235" s="196"/>
      <c r="K235" s="196"/>
      <c r="L235" s="196"/>
      <c r="M235" s="196"/>
      <c r="N235" s="196"/>
      <c r="O235" s="196"/>
      <c r="P235" s="42"/>
      <c r="Q235" s="43"/>
      <c r="R235" s="42"/>
      <c r="S235" s="43"/>
      <c r="T235" s="44"/>
      <c r="U235" s="44"/>
      <c r="V235" s="44"/>
      <c r="W235" s="45"/>
    </row>
    <row r="236" spans="6:25" s="38" customFormat="1" ht="6" customHeight="1" outlineLevel="2" x14ac:dyDescent="0.2">
      <c r="F236" s="39"/>
      <c r="G236" s="40"/>
      <c r="H236" s="41"/>
      <c r="I236" s="46"/>
      <c r="J236" s="46"/>
      <c r="K236" s="46"/>
      <c r="L236" s="46"/>
      <c r="M236" s="46"/>
      <c r="N236" s="46"/>
      <c r="O236" s="46"/>
      <c r="P236" s="42"/>
      <c r="Q236" s="43"/>
      <c r="R236" s="42"/>
      <c r="S236" s="43"/>
      <c r="T236" s="44"/>
      <c r="U236" s="44"/>
      <c r="V236" s="44"/>
      <c r="W236" s="45"/>
    </row>
    <row r="237" spans="6:25" s="47" customFormat="1" ht="22.5" outlineLevel="3" x14ac:dyDescent="0.2">
      <c r="F237" s="48"/>
      <c r="G237" s="49"/>
      <c r="H237" s="50" t="str">
        <f>IF(AND(H236&lt;&gt;"Výkaz výměr:",I236=""),"Výkaz výměr:","")</f>
        <v>Výkaz výměr:</v>
      </c>
      <c r="I237" s="51" t="s">
        <v>170</v>
      </c>
      <c r="J237" s="52"/>
      <c r="K237" s="53"/>
      <c r="L237" s="54"/>
      <c r="M237" s="55">
        <v>7.6</v>
      </c>
      <c r="N237" s="56"/>
      <c r="O237" s="57"/>
      <c r="P237" s="58"/>
      <c r="Q237" s="56"/>
      <c r="R237" s="56"/>
      <c r="S237" s="56"/>
      <c r="T237" s="59" t="s">
        <v>4</v>
      </c>
      <c r="U237" s="56"/>
      <c r="V237" s="56"/>
      <c r="W237" s="60"/>
    </row>
    <row r="238" spans="6:25" s="47" customFormat="1" ht="11.25" outlineLevel="3" x14ac:dyDescent="0.2">
      <c r="F238" s="48"/>
      <c r="G238" s="49"/>
      <c r="H238" s="50" t="str">
        <f>IF(AND(H237&lt;&gt;"Výkaz výměr:",I237=""),"Výkaz výměr:","")</f>
        <v/>
      </c>
      <c r="I238" s="51"/>
      <c r="J238" s="52"/>
      <c r="K238" s="53"/>
      <c r="L238" s="54"/>
      <c r="M238" s="55">
        <v>0</v>
      </c>
      <c r="N238" s="56"/>
      <c r="O238" s="57"/>
      <c r="P238" s="58"/>
      <c r="Q238" s="56"/>
      <c r="R238" s="56"/>
      <c r="S238" s="56"/>
      <c r="T238" s="59" t="s">
        <v>4</v>
      </c>
      <c r="U238" s="56"/>
      <c r="V238" s="56"/>
      <c r="W238" s="60"/>
    </row>
    <row r="239" spans="6:25" s="38" customFormat="1" ht="12" outlineLevel="2" x14ac:dyDescent="0.2">
      <c r="F239" s="30">
        <v>34</v>
      </c>
      <c r="G239" s="31" t="s">
        <v>10</v>
      </c>
      <c r="H239" s="32" t="s">
        <v>54</v>
      </c>
      <c r="I239" s="33" t="s">
        <v>253</v>
      </c>
      <c r="J239" s="31" t="s">
        <v>11</v>
      </c>
      <c r="K239" s="34">
        <v>3.2</v>
      </c>
      <c r="L239" s="35"/>
      <c r="M239" s="34">
        <v>3.2</v>
      </c>
      <c r="N239" s="36"/>
      <c r="O239" s="37">
        <f>M239*N239</f>
        <v>0</v>
      </c>
      <c r="P239" s="37">
        <v>0.10212</v>
      </c>
      <c r="Q239" s="37">
        <f>M239*P239</f>
        <v>0.32678400000000002</v>
      </c>
      <c r="R239" s="37"/>
      <c r="S239" s="37">
        <f>M239*R239</f>
        <v>0</v>
      </c>
      <c r="T239" s="37">
        <v>21</v>
      </c>
      <c r="U239" s="37">
        <f>O239*T239/100</f>
        <v>0</v>
      </c>
      <c r="V239" s="37">
        <f>U239+O239</f>
        <v>0</v>
      </c>
      <c r="W239" s="37"/>
      <c r="X239" s="37"/>
      <c r="Y239" s="37">
        <v>1</v>
      </c>
    </row>
    <row r="240" spans="6:25" s="38" customFormat="1" ht="12" outlineLevel="2" x14ac:dyDescent="0.2">
      <c r="F240" s="39"/>
      <c r="G240" s="40"/>
      <c r="H240" s="184" t="s">
        <v>95</v>
      </c>
      <c r="I240" s="196" t="s">
        <v>276</v>
      </c>
      <c r="J240" s="196"/>
      <c r="K240" s="196"/>
      <c r="L240" s="196"/>
      <c r="M240" s="196"/>
      <c r="N240" s="196"/>
      <c r="O240" s="196"/>
      <c r="P240" s="42"/>
      <c r="Q240" s="43"/>
      <c r="R240" s="42"/>
      <c r="S240" s="43"/>
      <c r="T240" s="44"/>
      <c r="U240" s="44"/>
      <c r="V240" s="44"/>
      <c r="W240" s="45"/>
    </row>
    <row r="241" spans="6:25" s="38" customFormat="1" ht="6" customHeight="1" outlineLevel="2" x14ac:dyDescent="0.2">
      <c r="F241" s="39"/>
      <c r="G241" s="40"/>
      <c r="H241" s="41"/>
      <c r="I241" s="46"/>
      <c r="J241" s="46"/>
      <c r="K241" s="46"/>
      <c r="L241" s="46"/>
      <c r="M241" s="46"/>
      <c r="N241" s="46"/>
      <c r="O241" s="46"/>
      <c r="P241" s="42"/>
      <c r="Q241" s="43"/>
      <c r="R241" s="42"/>
      <c r="S241" s="43"/>
      <c r="T241" s="44"/>
      <c r="U241" s="44"/>
      <c r="V241" s="44"/>
      <c r="W241" s="45"/>
    </row>
    <row r="242" spans="6:25" s="47" customFormat="1" ht="11.25" outlineLevel="3" x14ac:dyDescent="0.2">
      <c r="F242" s="48"/>
      <c r="G242" s="49"/>
      <c r="H242" s="50" t="str">
        <f>IF(AND(H241&lt;&gt;"Výkaz výměr:",I241=""),"Výkaz výměr:","")</f>
        <v>Výkaz výměr:</v>
      </c>
      <c r="I242" s="51" t="s">
        <v>205</v>
      </c>
      <c r="J242" s="52"/>
      <c r="K242" s="53"/>
      <c r="L242" s="54"/>
      <c r="M242" s="55">
        <v>0</v>
      </c>
      <c r="N242" s="56"/>
      <c r="O242" s="57"/>
      <c r="P242" s="58"/>
      <c r="Q242" s="56"/>
      <c r="R242" s="56"/>
      <c r="S242" s="56"/>
      <c r="T242" s="59" t="s">
        <v>4</v>
      </c>
      <c r="U242" s="56"/>
      <c r="V242" s="56"/>
      <c r="W242" s="60"/>
    </row>
    <row r="243" spans="6:25" s="47" customFormat="1" ht="11.25" outlineLevel="3" x14ac:dyDescent="0.2">
      <c r="F243" s="48"/>
      <c r="G243" s="49"/>
      <c r="H243" s="50" t="str">
        <f>IF(AND(H242&lt;&gt;"Výkaz výměr:",I242=""),"Výkaz výměr:","")</f>
        <v/>
      </c>
      <c r="I243" s="51" t="s">
        <v>21</v>
      </c>
      <c r="J243" s="52"/>
      <c r="K243" s="53"/>
      <c r="L243" s="54"/>
      <c r="M243" s="55">
        <v>3.2</v>
      </c>
      <c r="N243" s="56"/>
      <c r="O243" s="57"/>
      <c r="P243" s="58"/>
      <c r="Q243" s="56"/>
      <c r="R243" s="56"/>
      <c r="S243" s="56"/>
      <c r="T243" s="59" t="s">
        <v>4</v>
      </c>
      <c r="U243" s="56"/>
      <c r="V243" s="56"/>
      <c r="W243" s="60"/>
    </row>
    <row r="244" spans="6:25" s="47" customFormat="1" ht="11.25" outlineLevel="3" x14ac:dyDescent="0.2">
      <c r="F244" s="48"/>
      <c r="G244" s="49"/>
      <c r="H244" s="50" t="str">
        <f>IF(AND(H243&lt;&gt;"Výkaz výměr:",I243=""),"Výkaz výměr:","")</f>
        <v/>
      </c>
      <c r="I244" s="51"/>
      <c r="J244" s="52"/>
      <c r="K244" s="53"/>
      <c r="L244" s="54"/>
      <c r="M244" s="55">
        <v>0</v>
      </c>
      <c r="N244" s="56"/>
      <c r="O244" s="57"/>
      <c r="P244" s="58"/>
      <c r="Q244" s="56"/>
      <c r="R244" s="56"/>
      <c r="S244" s="56"/>
      <c r="T244" s="59" t="s">
        <v>4</v>
      </c>
      <c r="U244" s="56"/>
      <c r="V244" s="56"/>
      <c r="W244" s="60"/>
    </row>
    <row r="245" spans="6:25" s="38" customFormat="1" ht="12" outlineLevel="2" x14ac:dyDescent="0.2">
      <c r="F245" s="30">
        <v>45</v>
      </c>
      <c r="G245" s="31" t="s">
        <v>2</v>
      </c>
      <c r="H245" s="32" t="s">
        <v>32</v>
      </c>
      <c r="I245" s="33" t="s">
        <v>211</v>
      </c>
      <c r="J245" s="31" t="s">
        <v>5</v>
      </c>
      <c r="K245" s="34">
        <v>2</v>
      </c>
      <c r="L245" s="35">
        <v>0</v>
      </c>
      <c r="M245" s="34">
        <v>2</v>
      </c>
      <c r="N245" s="36"/>
      <c r="O245" s="37">
        <f>M245*N245</f>
        <v>0</v>
      </c>
      <c r="P245" s="37"/>
      <c r="Q245" s="37">
        <f>M245*P245</f>
        <v>0</v>
      </c>
      <c r="R245" s="37"/>
      <c r="S245" s="37">
        <f>M245*R245</f>
        <v>0</v>
      </c>
      <c r="T245" s="37">
        <v>21</v>
      </c>
      <c r="U245" s="37">
        <f>O245*T245/100</f>
        <v>0</v>
      </c>
      <c r="V245" s="37">
        <f>U245+O245</f>
        <v>0</v>
      </c>
      <c r="W245" s="37"/>
      <c r="X245" s="37"/>
      <c r="Y245" s="37">
        <v>1</v>
      </c>
    </row>
    <row r="246" spans="6:25" s="38" customFormat="1" ht="12" outlineLevel="2" x14ac:dyDescent="0.2">
      <c r="F246" s="39"/>
      <c r="G246" s="40"/>
      <c r="H246" s="184" t="s">
        <v>95</v>
      </c>
      <c r="I246" s="196"/>
      <c r="J246" s="196"/>
      <c r="K246" s="196"/>
      <c r="L246" s="196"/>
      <c r="M246" s="196"/>
      <c r="N246" s="196"/>
      <c r="O246" s="196"/>
      <c r="P246" s="42"/>
      <c r="Q246" s="43"/>
      <c r="R246" s="42"/>
      <c r="S246" s="43"/>
      <c r="T246" s="44"/>
      <c r="U246" s="44"/>
      <c r="V246" s="44"/>
      <c r="W246" s="45"/>
    </row>
    <row r="247" spans="6:25" s="38" customFormat="1" ht="6" customHeight="1" outlineLevel="2" x14ac:dyDescent="0.2">
      <c r="F247" s="39"/>
      <c r="G247" s="40"/>
      <c r="H247" s="41"/>
      <c r="I247" s="46"/>
      <c r="J247" s="46"/>
      <c r="K247" s="46"/>
      <c r="L247" s="46"/>
      <c r="M247" s="46"/>
      <c r="N247" s="46"/>
      <c r="O247" s="46"/>
      <c r="P247" s="42"/>
      <c r="Q247" s="43"/>
      <c r="R247" s="42"/>
      <c r="S247" s="43"/>
      <c r="T247" s="44"/>
      <c r="U247" s="44"/>
      <c r="V247" s="44"/>
      <c r="W247" s="45"/>
    </row>
    <row r="248" spans="6:25" s="3" customFormat="1" ht="12.75" customHeight="1" outlineLevel="2" x14ac:dyDescent="0.2">
      <c r="F248" s="9"/>
      <c r="G248" s="10"/>
      <c r="H248" s="10"/>
      <c r="I248" s="11"/>
      <c r="J248" s="10"/>
      <c r="K248" s="12"/>
      <c r="L248" s="13"/>
      <c r="M248" s="12"/>
      <c r="N248" s="13"/>
      <c r="O248" s="14"/>
      <c r="P248" s="15"/>
      <c r="Q248" s="13"/>
      <c r="R248" s="13"/>
      <c r="S248" s="13"/>
      <c r="T248" s="16" t="s">
        <v>4</v>
      </c>
      <c r="U248" s="13"/>
      <c r="V248" s="13"/>
      <c r="W248" s="13"/>
    </row>
    <row r="249" spans="6:25" s="69" customFormat="1" ht="16.5" customHeight="1" outlineLevel="1" x14ac:dyDescent="0.2">
      <c r="F249" s="70"/>
      <c r="G249" s="71"/>
      <c r="H249" s="72"/>
      <c r="I249" s="72" t="s">
        <v>178</v>
      </c>
      <c r="J249" s="71"/>
      <c r="K249" s="73"/>
      <c r="L249" s="74"/>
      <c r="M249" s="73"/>
      <c r="N249" s="74"/>
      <c r="O249" s="75">
        <f>SUBTOTAL(9,O250:O282)</f>
        <v>0</v>
      </c>
      <c r="P249" s="76"/>
      <c r="Q249" s="75">
        <f>SUBTOTAL(9,Q250:Q282)</f>
        <v>5.8265144849999988</v>
      </c>
      <c r="R249" s="74"/>
      <c r="S249" s="75">
        <f>SUBTOTAL(9,S250:S282)</f>
        <v>0</v>
      </c>
      <c r="T249" s="77"/>
      <c r="U249" s="75">
        <f>SUBTOTAL(9,U250:U282)</f>
        <v>0</v>
      </c>
      <c r="V249" s="75">
        <f>SUBTOTAL(9,V250:V282)</f>
        <v>0</v>
      </c>
      <c r="W249" s="78"/>
      <c r="Y249" s="75">
        <f>SUBTOTAL(9,Y250:Y282)</f>
        <v>6</v>
      </c>
    </row>
    <row r="250" spans="6:25" s="38" customFormat="1" ht="12" outlineLevel="2" x14ac:dyDescent="0.2">
      <c r="F250" s="30">
        <v>2</v>
      </c>
      <c r="G250" s="31" t="s">
        <v>10</v>
      </c>
      <c r="H250" s="32" t="s">
        <v>58</v>
      </c>
      <c r="I250" s="33" t="s">
        <v>226</v>
      </c>
      <c r="J250" s="31" t="s">
        <v>11</v>
      </c>
      <c r="K250" s="34">
        <v>774.05261999999982</v>
      </c>
      <c r="L250" s="35">
        <v>0</v>
      </c>
      <c r="M250" s="34">
        <v>774.05261999999982</v>
      </c>
      <c r="N250" s="36"/>
      <c r="O250" s="37">
        <f>M250*N250</f>
        <v>0</v>
      </c>
      <c r="P250" s="37">
        <v>3.0000000000000001E-3</v>
      </c>
      <c r="Q250" s="37">
        <f>M250*P250</f>
        <v>2.3221578599999995</v>
      </c>
      <c r="R250" s="37"/>
      <c r="S250" s="37">
        <f>M250*R250</f>
        <v>0</v>
      </c>
      <c r="T250" s="37">
        <v>21</v>
      </c>
      <c r="U250" s="37">
        <f>O250*T250/100</f>
        <v>0</v>
      </c>
      <c r="V250" s="37">
        <f>U250+O250</f>
        <v>0</v>
      </c>
      <c r="W250" s="37"/>
      <c r="X250" s="37"/>
      <c r="Y250" s="37">
        <v>1</v>
      </c>
    </row>
    <row r="251" spans="6:25" s="38" customFormat="1" ht="12" outlineLevel="2" x14ac:dyDescent="0.2">
      <c r="F251" s="39"/>
      <c r="G251" s="40"/>
      <c r="H251" s="184" t="s">
        <v>95</v>
      </c>
      <c r="I251" s="196" t="s">
        <v>263</v>
      </c>
      <c r="J251" s="196"/>
      <c r="K251" s="196"/>
      <c r="L251" s="196"/>
      <c r="M251" s="196"/>
      <c r="N251" s="196"/>
      <c r="O251" s="196"/>
      <c r="P251" s="42"/>
      <c r="Q251" s="43"/>
      <c r="R251" s="42"/>
      <c r="S251" s="43"/>
      <c r="T251" s="44"/>
      <c r="U251" s="44"/>
      <c r="V251" s="44"/>
      <c r="W251" s="45"/>
    </row>
    <row r="252" spans="6:25" s="38" customFormat="1" ht="6" customHeight="1" outlineLevel="2" x14ac:dyDescent="0.2">
      <c r="F252" s="39"/>
      <c r="G252" s="40"/>
      <c r="H252" s="41"/>
      <c r="I252" s="46"/>
      <c r="J252" s="46"/>
      <c r="K252" s="46"/>
      <c r="L252" s="46"/>
      <c r="M252" s="46"/>
      <c r="N252" s="46"/>
      <c r="O252" s="46"/>
      <c r="P252" s="42"/>
      <c r="Q252" s="43"/>
      <c r="R252" s="42"/>
      <c r="S252" s="43"/>
      <c r="T252" s="44"/>
      <c r="U252" s="44"/>
      <c r="V252" s="44"/>
      <c r="W252" s="45"/>
    </row>
    <row r="253" spans="6:25" s="47" customFormat="1" ht="22.5" outlineLevel="3" x14ac:dyDescent="0.2">
      <c r="F253" s="48"/>
      <c r="G253" s="49"/>
      <c r="H253" s="50" t="str">
        <f t="shared" ref="H253:H259" si="2">IF(AND(H252&lt;&gt;"Výkaz výměr:",I252=""),"Výkaz výměr:","")</f>
        <v>Výkaz výměr:</v>
      </c>
      <c r="I253" s="51" t="s">
        <v>246</v>
      </c>
      <c r="J253" s="52"/>
      <c r="K253" s="53"/>
      <c r="L253" s="54"/>
      <c r="M253" s="55">
        <v>282.85091999999997</v>
      </c>
      <c r="N253" s="56"/>
      <c r="O253" s="57"/>
      <c r="P253" s="58"/>
      <c r="Q253" s="56"/>
      <c r="R253" s="56"/>
      <c r="S253" s="56"/>
      <c r="T253" s="59" t="s">
        <v>4</v>
      </c>
      <c r="U253" s="56"/>
      <c r="V253" s="56"/>
      <c r="W253" s="60"/>
    </row>
    <row r="254" spans="6:25" s="47" customFormat="1" ht="22.5" outlineLevel="3" x14ac:dyDescent="0.2">
      <c r="F254" s="48"/>
      <c r="G254" s="49"/>
      <c r="H254" s="50" t="str">
        <f t="shared" si="2"/>
        <v/>
      </c>
      <c r="I254" s="51" t="s">
        <v>255</v>
      </c>
      <c r="J254" s="52"/>
      <c r="K254" s="53"/>
      <c r="L254" s="54"/>
      <c r="M254" s="55">
        <v>495.89619999999996</v>
      </c>
      <c r="N254" s="56"/>
      <c r="O254" s="57"/>
      <c r="P254" s="58"/>
      <c r="Q254" s="56"/>
      <c r="R254" s="56"/>
      <c r="S254" s="56"/>
      <c r="T254" s="59" t="s">
        <v>4</v>
      </c>
      <c r="U254" s="56"/>
      <c r="V254" s="56"/>
      <c r="W254" s="60"/>
    </row>
    <row r="255" spans="6:25" s="47" customFormat="1" ht="33.75" outlineLevel="3" x14ac:dyDescent="0.2">
      <c r="F255" s="48"/>
      <c r="G255" s="49"/>
      <c r="H255" s="50" t="str">
        <f t="shared" si="2"/>
        <v/>
      </c>
      <c r="I255" s="51" t="s">
        <v>233</v>
      </c>
      <c r="J255" s="52"/>
      <c r="K255" s="53"/>
      <c r="L255" s="54"/>
      <c r="M255" s="55">
        <v>-77.277000000000001</v>
      </c>
      <c r="N255" s="56"/>
      <c r="O255" s="57"/>
      <c r="P255" s="58"/>
      <c r="Q255" s="56"/>
      <c r="R255" s="56"/>
      <c r="S255" s="56"/>
      <c r="T255" s="59" t="s">
        <v>4</v>
      </c>
      <c r="U255" s="56"/>
      <c r="V255" s="56"/>
      <c r="W255" s="60"/>
    </row>
    <row r="256" spans="6:25" s="47" customFormat="1" ht="45" outlineLevel="3" x14ac:dyDescent="0.2">
      <c r="F256" s="48"/>
      <c r="G256" s="49"/>
      <c r="H256" s="50" t="str">
        <f t="shared" si="2"/>
        <v/>
      </c>
      <c r="I256" s="51" t="s">
        <v>224</v>
      </c>
      <c r="J256" s="52"/>
      <c r="K256" s="53"/>
      <c r="L256" s="54"/>
      <c r="M256" s="55">
        <v>37.732500000000002</v>
      </c>
      <c r="N256" s="56"/>
      <c r="O256" s="57"/>
      <c r="P256" s="58"/>
      <c r="Q256" s="56"/>
      <c r="R256" s="56"/>
      <c r="S256" s="56"/>
      <c r="T256" s="59" t="s">
        <v>4</v>
      </c>
      <c r="U256" s="56"/>
      <c r="V256" s="56"/>
      <c r="W256" s="60"/>
    </row>
    <row r="257" spans="6:25" s="47" customFormat="1" ht="22.5" outlineLevel="3" x14ac:dyDescent="0.2">
      <c r="F257" s="48"/>
      <c r="G257" s="49"/>
      <c r="H257" s="50" t="str">
        <f t="shared" si="2"/>
        <v/>
      </c>
      <c r="I257" s="51" t="s">
        <v>140</v>
      </c>
      <c r="J257" s="52"/>
      <c r="K257" s="53"/>
      <c r="L257" s="54"/>
      <c r="M257" s="55">
        <v>32.669999999999995</v>
      </c>
      <c r="N257" s="56"/>
      <c r="O257" s="57"/>
      <c r="P257" s="58"/>
      <c r="Q257" s="56"/>
      <c r="R257" s="56"/>
      <c r="S257" s="56"/>
      <c r="T257" s="59" t="s">
        <v>4</v>
      </c>
      <c r="U257" s="56"/>
      <c r="V257" s="56"/>
      <c r="W257" s="60"/>
    </row>
    <row r="258" spans="6:25" s="47" customFormat="1" ht="22.5" outlineLevel="3" x14ac:dyDescent="0.2">
      <c r="F258" s="48"/>
      <c r="G258" s="49"/>
      <c r="H258" s="50" t="str">
        <f t="shared" si="2"/>
        <v/>
      </c>
      <c r="I258" s="51" t="s">
        <v>154</v>
      </c>
      <c r="J258" s="52"/>
      <c r="K258" s="53"/>
      <c r="L258" s="54"/>
      <c r="M258" s="55">
        <v>2.1800000000000002</v>
      </c>
      <c r="N258" s="56"/>
      <c r="O258" s="57"/>
      <c r="P258" s="58"/>
      <c r="Q258" s="56"/>
      <c r="R258" s="56"/>
      <c r="S258" s="56"/>
      <c r="T258" s="59" t="s">
        <v>4</v>
      </c>
      <c r="U258" s="56"/>
      <c r="V258" s="56"/>
      <c r="W258" s="60"/>
    </row>
    <row r="259" spans="6:25" s="47" customFormat="1" ht="11.25" outlineLevel="3" x14ac:dyDescent="0.2">
      <c r="F259" s="48"/>
      <c r="G259" s="49"/>
      <c r="H259" s="50" t="str">
        <f t="shared" si="2"/>
        <v/>
      </c>
      <c r="I259" s="51"/>
      <c r="J259" s="52"/>
      <c r="K259" s="53"/>
      <c r="L259" s="54"/>
      <c r="M259" s="55">
        <v>0</v>
      </c>
      <c r="N259" s="56"/>
      <c r="O259" s="57"/>
      <c r="P259" s="58"/>
      <c r="Q259" s="56"/>
      <c r="R259" s="56"/>
      <c r="S259" s="56"/>
      <c r="T259" s="59" t="s">
        <v>4</v>
      </c>
      <c r="U259" s="56"/>
      <c r="V259" s="56"/>
      <c r="W259" s="60"/>
    </row>
    <row r="260" spans="6:25" s="38" customFormat="1" ht="12" outlineLevel="2" x14ac:dyDescent="0.2">
      <c r="F260" s="30">
        <v>3</v>
      </c>
      <c r="G260" s="31" t="s">
        <v>10</v>
      </c>
      <c r="H260" s="32" t="s">
        <v>57</v>
      </c>
      <c r="I260" s="33" t="s">
        <v>251</v>
      </c>
      <c r="J260" s="31" t="s">
        <v>11</v>
      </c>
      <c r="K260" s="34">
        <v>55.097999999999999</v>
      </c>
      <c r="L260" s="35">
        <v>0</v>
      </c>
      <c r="M260" s="34">
        <v>55.097999999999999</v>
      </c>
      <c r="N260" s="36"/>
      <c r="O260" s="37">
        <f>M260*N260</f>
        <v>0</v>
      </c>
      <c r="P260" s="37">
        <v>4.8900000000000002E-3</v>
      </c>
      <c r="Q260" s="37">
        <f>M260*P260</f>
        <v>0.26942922000000002</v>
      </c>
      <c r="R260" s="37"/>
      <c r="S260" s="37">
        <f>M260*R260</f>
        <v>0</v>
      </c>
      <c r="T260" s="37">
        <v>21</v>
      </c>
      <c r="U260" s="37">
        <f>O260*T260/100</f>
        <v>0</v>
      </c>
      <c r="V260" s="37">
        <f>U260+O260</f>
        <v>0</v>
      </c>
      <c r="W260" s="37"/>
      <c r="X260" s="37"/>
      <c r="Y260" s="37">
        <v>1</v>
      </c>
    </row>
    <row r="261" spans="6:25" s="38" customFormat="1" ht="12" outlineLevel="2" x14ac:dyDescent="0.2">
      <c r="F261" s="39"/>
      <c r="G261" s="40"/>
      <c r="H261" s="184" t="s">
        <v>95</v>
      </c>
      <c r="I261" s="196" t="s">
        <v>272</v>
      </c>
      <c r="J261" s="196"/>
      <c r="K261" s="196"/>
      <c r="L261" s="196"/>
      <c r="M261" s="196"/>
      <c r="N261" s="196"/>
      <c r="O261" s="196"/>
      <c r="P261" s="42"/>
      <c r="Q261" s="43"/>
      <c r="R261" s="42"/>
      <c r="S261" s="43"/>
      <c r="T261" s="44"/>
      <c r="U261" s="44"/>
      <c r="V261" s="44"/>
      <c r="W261" s="45"/>
    </row>
    <row r="262" spans="6:25" s="38" customFormat="1" ht="6" customHeight="1" outlineLevel="2" x14ac:dyDescent="0.2">
      <c r="F262" s="39"/>
      <c r="G262" s="40"/>
      <c r="H262" s="41"/>
      <c r="I262" s="46"/>
      <c r="J262" s="46"/>
      <c r="K262" s="46"/>
      <c r="L262" s="46"/>
      <c r="M262" s="46"/>
      <c r="N262" s="46"/>
      <c r="O262" s="46"/>
      <c r="P262" s="42"/>
      <c r="Q262" s="43"/>
      <c r="R262" s="42"/>
      <c r="S262" s="43"/>
      <c r="T262" s="44"/>
      <c r="U262" s="44"/>
      <c r="V262" s="44"/>
      <c r="W262" s="45"/>
    </row>
    <row r="263" spans="6:25" s="47" customFormat="1" ht="22.5" outlineLevel="3" x14ac:dyDescent="0.2">
      <c r="F263" s="48"/>
      <c r="G263" s="49"/>
      <c r="H263" s="50" t="str">
        <f>IF(AND(H262&lt;&gt;"Výkaz výměr:",I262=""),"Výkaz výměr:","")</f>
        <v>Výkaz výměr:</v>
      </c>
      <c r="I263" s="51" t="s">
        <v>195</v>
      </c>
      <c r="J263" s="52"/>
      <c r="K263" s="53"/>
      <c r="L263" s="54"/>
      <c r="M263" s="55">
        <v>55.097999999999999</v>
      </c>
      <c r="N263" s="56"/>
      <c r="O263" s="57"/>
      <c r="P263" s="58"/>
      <c r="Q263" s="56"/>
      <c r="R263" s="56"/>
      <c r="S263" s="56"/>
      <c r="T263" s="59" t="s">
        <v>4</v>
      </c>
      <c r="U263" s="56"/>
      <c r="V263" s="56"/>
      <c r="W263" s="60"/>
    </row>
    <row r="264" spans="6:25" s="47" customFormat="1" ht="11.25" outlineLevel="3" x14ac:dyDescent="0.2">
      <c r="F264" s="48"/>
      <c r="G264" s="49"/>
      <c r="H264" s="50" t="str">
        <f>IF(AND(H263&lt;&gt;"Výkaz výměr:",I263=""),"Výkaz výměr:","")</f>
        <v/>
      </c>
      <c r="I264" s="51"/>
      <c r="J264" s="52"/>
      <c r="K264" s="53"/>
      <c r="L264" s="54"/>
      <c r="M264" s="55">
        <v>0</v>
      </c>
      <c r="N264" s="56"/>
      <c r="O264" s="57"/>
      <c r="P264" s="58"/>
      <c r="Q264" s="56"/>
      <c r="R264" s="56"/>
      <c r="S264" s="56"/>
      <c r="T264" s="59" t="s">
        <v>4</v>
      </c>
      <c r="U264" s="56"/>
      <c r="V264" s="56"/>
      <c r="W264" s="60"/>
    </row>
    <row r="265" spans="6:25" s="38" customFormat="1" ht="12" outlineLevel="2" x14ac:dyDescent="0.2">
      <c r="F265" s="30">
        <v>32</v>
      </c>
      <c r="G265" s="31" t="s">
        <v>10</v>
      </c>
      <c r="H265" s="32" t="s">
        <v>59</v>
      </c>
      <c r="I265" s="33" t="s">
        <v>231</v>
      </c>
      <c r="J265" s="31" t="s">
        <v>11</v>
      </c>
      <c r="K265" s="34">
        <v>35.713499999999996</v>
      </c>
      <c r="L265" s="35">
        <v>0</v>
      </c>
      <c r="M265" s="34">
        <v>35.713499999999996</v>
      </c>
      <c r="N265" s="36"/>
      <c r="O265" s="37">
        <f>M265*N265</f>
        <v>0</v>
      </c>
      <c r="P265" s="37">
        <v>4.1529999999999997E-2</v>
      </c>
      <c r="Q265" s="37">
        <f>M265*P265</f>
        <v>1.4831816549999997</v>
      </c>
      <c r="R265" s="37"/>
      <c r="S265" s="37">
        <f>M265*R265</f>
        <v>0</v>
      </c>
      <c r="T265" s="37">
        <v>21</v>
      </c>
      <c r="U265" s="37">
        <f>O265*T265/100</f>
        <v>0</v>
      </c>
      <c r="V265" s="37">
        <f>U265+O265</f>
        <v>0</v>
      </c>
      <c r="W265" s="37"/>
      <c r="X265" s="37"/>
      <c r="Y265" s="37">
        <v>1</v>
      </c>
    </row>
    <row r="266" spans="6:25" s="38" customFormat="1" ht="12" outlineLevel="2" x14ac:dyDescent="0.2">
      <c r="F266" s="39"/>
      <c r="G266" s="40"/>
      <c r="H266" s="184" t="s">
        <v>95</v>
      </c>
      <c r="I266" s="196" t="s">
        <v>268</v>
      </c>
      <c r="J266" s="196"/>
      <c r="K266" s="196"/>
      <c r="L266" s="196"/>
      <c r="M266" s="196"/>
      <c r="N266" s="196"/>
      <c r="O266" s="196"/>
      <c r="P266" s="42"/>
      <c r="Q266" s="43"/>
      <c r="R266" s="42"/>
      <c r="S266" s="43"/>
      <c r="T266" s="44"/>
      <c r="U266" s="44"/>
      <c r="V266" s="44"/>
      <c r="W266" s="45"/>
    </row>
    <row r="267" spans="6:25" s="38" customFormat="1" ht="6" customHeight="1" outlineLevel="2" x14ac:dyDescent="0.2">
      <c r="F267" s="39"/>
      <c r="G267" s="40"/>
      <c r="H267" s="41"/>
      <c r="I267" s="46"/>
      <c r="J267" s="46"/>
      <c r="K267" s="46"/>
      <c r="L267" s="46"/>
      <c r="M267" s="46"/>
      <c r="N267" s="46"/>
      <c r="O267" s="46"/>
      <c r="P267" s="42"/>
      <c r="Q267" s="43"/>
      <c r="R267" s="42"/>
      <c r="S267" s="43"/>
      <c r="T267" s="44"/>
      <c r="U267" s="44"/>
      <c r="V267" s="44"/>
      <c r="W267" s="45"/>
    </row>
    <row r="268" spans="6:25" s="47" customFormat="1" ht="11.25" outlineLevel="3" x14ac:dyDescent="0.2">
      <c r="F268" s="48"/>
      <c r="G268" s="49"/>
      <c r="H268" s="50" t="str">
        <f>IF(AND(H267&lt;&gt;"Výkaz výměr:",I267=""),"Výkaz výměr:","")</f>
        <v>Výkaz výměr:</v>
      </c>
      <c r="I268" s="51" t="s">
        <v>243</v>
      </c>
      <c r="J268" s="52"/>
      <c r="K268" s="53"/>
      <c r="L268" s="54"/>
      <c r="M268" s="55">
        <v>35.713499999999996</v>
      </c>
      <c r="N268" s="56"/>
      <c r="O268" s="57"/>
      <c r="P268" s="58"/>
      <c r="Q268" s="56"/>
      <c r="R268" s="56"/>
      <c r="S268" s="56"/>
      <c r="T268" s="59" t="s">
        <v>4</v>
      </c>
      <c r="U268" s="56"/>
      <c r="V268" s="56"/>
      <c r="W268" s="60"/>
    </row>
    <row r="269" spans="6:25" s="47" customFormat="1" ht="11.25" outlineLevel="3" x14ac:dyDescent="0.2">
      <c r="F269" s="48"/>
      <c r="G269" s="49"/>
      <c r="H269" s="50" t="str">
        <f>IF(AND(H268&lt;&gt;"Výkaz výměr:",I268=""),"Výkaz výměr:","")</f>
        <v/>
      </c>
      <c r="I269" s="51"/>
      <c r="J269" s="52"/>
      <c r="K269" s="53"/>
      <c r="L269" s="54"/>
      <c r="M269" s="55">
        <v>0</v>
      </c>
      <c r="N269" s="56"/>
      <c r="O269" s="57"/>
      <c r="P269" s="58"/>
      <c r="Q269" s="56"/>
      <c r="R269" s="56"/>
      <c r="S269" s="56"/>
      <c r="T269" s="59" t="s">
        <v>4</v>
      </c>
      <c r="U269" s="56"/>
      <c r="V269" s="56"/>
      <c r="W269" s="60"/>
    </row>
    <row r="270" spans="6:25" s="38" customFormat="1" ht="12" outlineLevel="2" x14ac:dyDescent="0.2">
      <c r="F270" s="30">
        <v>33</v>
      </c>
      <c r="G270" s="31" t="s">
        <v>10</v>
      </c>
      <c r="H270" s="32" t="s">
        <v>56</v>
      </c>
      <c r="I270" s="33" t="s">
        <v>258</v>
      </c>
      <c r="J270" s="31" t="s">
        <v>11</v>
      </c>
      <c r="K270" s="34">
        <v>141.42500000000001</v>
      </c>
      <c r="L270" s="35"/>
      <c r="M270" s="34">
        <v>141.42500000000001</v>
      </c>
      <c r="N270" s="36"/>
      <c r="O270" s="37">
        <f>M270*N270</f>
        <v>0</v>
      </c>
      <c r="P270" s="37">
        <v>9.0000000000000006E-5</v>
      </c>
      <c r="Q270" s="37">
        <f>M270*P270</f>
        <v>1.2728250000000002E-2</v>
      </c>
      <c r="R270" s="37"/>
      <c r="S270" s="37">
        <f>M270*R270</f>
        <v>0</v>
      </c>
      <c r="T270" s="37">
        <v>21</v>
      </c>
      <c r="U270" s="37">
        <f>O270*T270/100</f>
        <v>0</v>
      </c>
      <c r="V270" s="37">
        <f>U270+O270</f>
        <v>0</v>
      </c>
      <c r="W270" s="37"/>
      <c r="X270" s="37"/>
      <c r="Y270" s="37">
        <v>1</v>
      </c>
    </row>
    <row r="271" spans="6:25" s="38" customFormat="1" ht="12" outlineLevel="2" x14ac:dyDescent="0.2">
      <c r="F271" s="39"/>
      <c r="G271" s="40"/>
      <c r="H271" s="184" t="s">
        <v>95</v>
      </c>
      <c r="I271" s="196" t="s">
        <v>278</v>
      </c>
      <c r="J271" s="196"/>
      <c r="K271" s="196"/>
      <c r="L271" s="196"/>
      <c r="M271" s="196"/>
      <c r="N271" s="196"/>
      <c r="O271" s="196"/>
      <c r="P271" s="42"/>
      <c r="Q271" s="43"/>
      <c r="R271" s="42"/>
      <c r="S271" s="43"/>
      <c r="T271" s="44"/>
      <c r="U271" s="44"/>
      <c r="V271" s="44"/>
      <c r="W271" s="45"/>
    </row>
    <row r="272" spans="6:25" s="38" customFormat="1" ht="6" customHeight="1" outlineLevel="2" x14ac:dyDescent="0.2">
      <c r="F272" s="39"/>
      <c r="G272" s="40"/>
      <c r="H272" s="41"/>
      <c r="I272" s="46"/>
      <c r="J272" s="46"/>
      <c r="K272" s="46"/>
      <c r="L272" s="46"/>
      <c r="M272" s="46"/>
      <c r="N272" s="46"/>
      <c r="O272" s="46"/>
      <c r="P272" s="42"/>
      <c r="Q272" s="43"/>
      <c r="R272" s="42"/>
      <c r="S272" s="43"/>
      <c r="T272" s="44"/>
      <c r="U272" s="44"/>
      <c r="V272" s="44"/>
      <c r="W272" s="45"/>
    </row>
    <row r="273" spans="6:25" s="47" customFormat="1" ht="11.25" outlineLevel="3" x14ac:dyDescent="0.2">
      <c r="F273" s="48"/>
      <c r="G273" s="49"/>
      <c r="H273" s="50" t="str">
        <f>IF(AND(H272&lt;&gt;"Výkaz výměr:",I272=""),"Výkaz výměr:","")</f>
        <v>Výkaz výměr:</v>
      </c>
      <c r="I273" s="51" t="s">
        <v>173</v>
      </c>
      <c r="J273" s="52"/>
      <c r="K273" s="53"/>
      <c r="L273" s="54"/>
      <c r="M273" s="55">
        <v>141.42500000000001</v>
      </c>
      <c r="N273" s="56"/>
      <c r="O273" s="57"/>
      <c r="P273" s="58"/>
      <c r="Q273" s="56"/>
      <c r="R273" s="56"/>
      <c r="S273" s="56"/>
      <c r="T273" s="59" t="s">
        <v>4</v>
      </c>
      <c r="U273" s="56"/>
      <c r="V273" s="56"/>
      <c r="W273" s="60"/>
    </row>
    <row r="274" spans="6:25" s="47" customFormat="1" ht="11.25" outlineLevel="3" x14ac:dyDescent="0.2">
      <c r="F274" s="48"/>
      <c r="G274" s="49"/>
      <c r="H274" s="50" t="str">
        <f>IF(AND(H273&lt;&gt;"Výkaz výměr:",I273=""),"Výkaz výměr:","")</f>
        <v/>
      </c>
      <c r="I274" s="51"/>
      <c r="J274" s="52"/>
      <c r="K274" s="53"/>
      <c r="L274" s="54"/>
      <c r="M274" s="55">
        <v>0</v>
      </c>
      <c r="N274" s="56"/>
      <c r="O274" s="57"/>
      <c r="P274" s="58"/>
      <c r="Q274" s="56"/>
      <c r="R274" s="56"/>
      <c r="S274" s="56"/>
      <c r="T274" s="59" t="s">
        <v>4</v>
      </c>
      <c r="U274" s="56"/>
      <c r="V274" s="56"/>
      <c r="W274" s="60"/>
    </row>
    <row r="275" spans="6:25" s="38" customFormat="1" ht="12" outlineLevel="2" x14ac:dyDescent="0.2">
      <c r="F275" s="30">
        <v>37</v>
      </c>
      <c r="G275" s="31" t="s">
        <v>10</v>
      </c>
      <c r="H275" s="32" t="s">
        <v>60</v>
      </c>
      <c r="I275" s="33" t="s">
        <v>244</v>
      </c>
      <c r="J275" s="31" t="s">
        <v>11</v>
      </c>
      <c r="K275" s="34">
        <v>303.57499999999999</v>
      </c>
      <c r="L275" s="35"/>
      <c r="M275" s="34">
        <v>303.57499999999999</v>
      </c>
      <c r="N275" s="36"/>
      <c r="O275" s="37">
        <f>M275*N275</f>
        <v>0</v>
      </c>
      <c r="P275" s="37">
        <v>5.7000000000000002E-3</v>
      </c>
      <c r="Q275" s="37">
        <f>M275*P275</f>
        <v>1.7303774999999999</v>
      </c>
      <c r="R275" s="37"/>
      <c r="S275" s="37">
        <f>M275*R275</f>
        <v>0</v>
      </c>
      <c r="T275" s="37">
        <v>21</v>
      </c>
      <c r="U275" s="37">
        <f>O275*T275/100</f>
        <v>0</v>
      </c>
      <c r="V275" s="37">
        <f>U275+O275</f>
        <v>0</v>
      </c>
      <c r="W275" s="37"/>
      <c r="X275" s="37"/>
      <c r="Y275" s="37">
        <v>1</v>
      </c>
    </row>
    <row r="276" spans="6:25" s="38" customFormat="1" ht="12" outlineLevel="2" x14ac:dyDescent="0.2">
      <c r="F276" s="39"/>
      <c r="G276" s="40"/>
      <c r="H276" s="184" t="s">
        <v>95</v>
      </c>
      <c r="I276" s="196"/>
      <c r="J276" s="196"/>
      <c r="K276" s="196"/>
      <c r="L276" s="196"/>
      <c r="M276" s="196"/>
      <c r="N276" s="196"/>
      <c r="O276" s="196"/>
      <c r="P276" s="42"/>
      <c r="Q276" s="43"/>
      <c r="R276" s="42"/>
      <c r="S276" s="43"/>
      <c r="T276" s="44"/>
      <c r="U276" s="44"/>
      <c r="V276" s="44"/>
      <c r="W276" s="45"/>
    </row>
    <row r="277" spans="6:25" s="38" customFormat="1" ht="6" customHeight="1" outlineLevel="2" x14ac:dyDescent="0.2">
      <c r="F277" s="39"/>
      <c r="G277" s="40"/>
      <c r="H277" s="41"/>
      <c r="I277" s="46"/>
      <c r="J277" s="46"/>
      <c r="K277" s="46"/>
      <c r="L277" s="46"/>
      <c r="M277" s="46"/>
      <c r="N277" s="46"/>
      <c r="O277" s="46"/>
      <c r="P277" s="42"/>
      <c r="Q277" s="43"/>
      <c r="R277" s="42"/>
      <c r="S277" s="43"/>
      <c r="T277" s="44"/>
      <c r="U277" s="44"/>
      <c r="V277" s="44"/>
      <c r="W277" s="45"/>
    </row>
    <row r="278" spans="6:25" s="47" customFormat="1" ht="11.25" outlineLevel="3" x14ac:dyDescent="0.2">
      <c r="F278" s="48"/>
      <c r="G278" s="49"/>
      <c r="H278" s="50" t="str">
        <f>IF(AND(H277&lt;&gt;"Výkaz výměr:",I277=""),"Výkaz výměr:","")</f>
        <v>Výkaz výměr:</v>
      </c>
      <c r="I278" s="51" t="s">
        <v>114</v>
      </c>
      <c r="J278" s="52"/>
      <c r="K278" s="53"/>
      <c r="L278" s="54"/>
      <c r="M278" s="55">
        <v>303.57499999999999</v>
      </c>
      <c r="N278" s="56"/>
      <c r="O278" s="57"/>
      <c r="P278" s="58"/>
      <c r="Q278" s="56"/>
      <c r="R278" s="56"/>
      <c r="S278" s="56"/>
      <c r="T278" s="59" t="s">
        <v>4</v>
      </c>
      <c r="U278" s="56"/>
      <c r="V278" s="56"/>
      <c r="W278" s="60"/>
    </row>
    <row r="279" spans="6:25" s="38" customFormat="1" ht="12" outlineLevel="2" x14ac:dyDescent="0.2">
      <c r="F279" s="30">
        <v>44</v>
      </c>
      <c r="G279" s="31" t="s">
        <v>10</v>
      </c>
      <c r="H279" s="32" t="s">
        <v>61</v>
      </c>
      <c r="I279" s="33" t="s">
        <v>229</v>
      </c>
      <c r="J279" s="31" t="s">
        <v>11</v>
      </c>
      <c r="K279" s="34">
        <v>3.2</v>
      </c>
      <c r="L279" s="35"/>
      <c r="M279" s="34">
        <v>3.2</v>
      </c>
      <c r="N279" s="36"/>
      <c r="O279" s="37">
        <f>M279*N279</f>
        <v>0</v>
      </c>
      <c r="P279" s="37">
        <v>2.7000000000000001E-3</v>
      </c>
      <c r="Q279" s="37">
        <f>M279*P279</f>
        <v>8.6400000000000001E-3</v>
      </c>
      <c r="R279" s="37"/>
      <c r="S279" s="37">
        <f>M279*R279</f>
        <v>0</v>
      </c>
      <c r="T279" s="37">
        <v>21</v>
      </c>
      <c r="U279" s="37">
        <f>O279*T279/100</f>
        <v>0</v>
      </c>
      <c r="V279" s="37">
        <f>U279+O279</f>
        <v>0</v>
      </c>
      <c r="W279" s="37"/>
      <c r="X279" s="37"/>
      <c r="Y279" s="37">
        <v>1</v>
      </c>
    </row>
    <row r="280" spans="6:25" s="38" customFormat="1" ht="12" outlineLevel="2" x14ac:dyDescent="0.2">
      <c r="F280" s="39"/>
      <c r="G280" s="40"/>
      <c r="H280" s="184" t="s">
        <v>95</v>
      </c>
      <c r="I280" s="196" t="s">
        <v>257</v>
      </c>
      <c r="J280" s="196"/>
      <c r="K280" s="196"/>
      <c r="L280" s="196"/>
      <c r="M280" s="196"/>
      <c r="N280" s="196"/>
      <c r="O280" s="196"/>
      <c r="P280" s="42"/>
      <c r="Q280" s="43"/>
      <c r="R280" s="42"/>
      <c r="S280" s="43"/>
      <c r="T280" s="44"/>
      <c r="U280" s="44"/>
      <c r="V280" s="44"/>
      <c r="W280" s="45"/>
    </row>
    <row r="281" spans="6:25" s="38" customFormat="1" ht="6" customHeight="1" outlineLevel="2" x14ac:dyDescent="0.2">
      <c r="F281" s="39"/>
      <c r="G281" s="40"/>
      <c r="H281" s="41"/>
      <c r="I281" s="46"/>
      <c r="J281" s="46"/>
      <c r="K281" s="46"/>
      <c r="L281" s="46"/>
      <c r="M281" s="46"/>
      <c r="N281" s="46"/>
      <c r="O281" s="46"/>
      <c r="P281" s="42"/>
      <c r="Q281" s="43"/>
      <c r="R281" s="42"/>
      <c r="S281" s="43"/>
      <c r="T281" s="44"/>
      <c r="U281" s="44"/>
      <c r="V281" s="44"/>
      <c r="W281" s="45"/>
    </row>
    <row r="282" spans="6:25" s="3" customFormat="1" ht="12.75" customHeight="1" outlineLevel="2" x14ac:dyDescent="0.2">
      <c r="F282" s="9"/>
      <c r="G282" s="10"/>
      <c r="H282" s="10"/>
      <c r="I282" s="11"/>
      <c r="J282" s="10"/>
      <c r="K282" s="12"/>
      <c r="L282" s="13"/>
      <c r="M282" s="12"/>
      <c r="N282" s="13"/>
      <c r="O282" s="14"/>
      <c r="P282" s="15"/>
      <c r="Q282" s="13"/>
      <c r="R282" s="13"/>
      <c r="S282" s="13"/>
      <c r="T282" s="16" t="s">
        <v>4</v>
      </c>
      <c r="U282" s="13"/>
      <c r="V282" s="13"/>
      <c r="W282" s="13"/>
    </row>
    <row r="283" spans="6:25" s="69" customFormat="1" ht="16.5" customHeight="1" outlineLevel="1" x14ac:dyDescent="0.2">
      <c r="F283" s="70"/>
      <c r="G283" s="71"/>
      <c r="H283" s="72"/>
      <c r="I283" s="72" t="s">
        <v>179</v>
      </c>
      <c r="J283" s="71"/>
      <c r="K283" s="73"/>
      <c r="L283" s="74"/>
      <c r="M283" s="73"/>
      <c r="N283" s="74"/>
      <c r="O283" s="75">
        <f>SUBTOTAL(9,O284:O303)</f>
        <v>0</v>
      </c>
      <c r="P283" s="76"/>
      <c r="Q283" s="75">
        <f>SUBTOTAL(9,Q284:Q303)</f>
        <v>0</v>
      </c>
      <c r="R283" s="74"/>
      <c r="S283" s="75">
        <f>SUBTOTAL(9,S284:S303)</f>
        <v>4.1457246375000008</v>
      </c>
      <c r="T283" s="77"/>
      <c r="U283" s="75">
        <f>SUBTOTAL(9,U284:U303)</f>
        <v>0</v>
      </c>
      <c r="V283" s="75">
        <f>SUBTOTAL(9,V284:V303)</f>
        <v>0</v>
      </c>
      <c r="W283" s="78"/>
      <c r="Y283" s="75">
        <f>SUBTOTAL(9,Y284:Y303)</f>
        <v>4</v>
      </c>
    </row>
    <row r="284" spans="6:25" s="38" customFormat="1" ht="12" outlineLevel="2" x14ac:dyDescent="0.2">
      <c r="F284" s="30">
        <v>7</v>
      </c>
      <c r="G284" s="31" t="s">
        <v>10</v>
      </c>
      <c r="H284" s="32" t="s">
        <v>63</v>
      </c>
      <c r="I284" s="33" t="s">
        <v>230</v>
      </c>
      <c r="J284" s="31" t="s">
        <v>11</v>
      </c>
      <c r="K284" s="34">
        <v>117.52775000000003</v>
      </c>
      <c r="L284" s="35">
        <v>0</v>
      </c>
      <c r="M284" s="34">
        <v>117.52775000000003</v>
      </c>
      <c r="N284" s="36"/>
      <c r="O284" s="37">
        <f>M284*N284</f>
        <v>0</v>
      </c>
      <c r="P284" s="37"/>
      <c r="Q284" s="37">
        <f>M284*P284</f>
        <v>0</v>
      </c>
      <c r="R284" s="37">
        <v>2.4649999999999998E-2</v>
      </c>
      <c r="S284" s="37">
        <f>M284*R284</f>
        <v>2.8970590375000005</v>
      </c>
      <c r="T284" s="37">
        <v>21</v>
      </c>
      <c r="U284" s="37">
        <f>O284*T284/100</f>
        <v>0</v>
      </c>
      <c r="V284" s="37">
        <f>U284+O284</f>
        <v>0</v>
      </c>
      <c r="W284" s="37"/>
      <c r="X284" s="37"/>
      <c r="Y284" s="37">
        <v>1</v>
      </c>
    </row>
    <row r="285" spans="6:25" s="38" customFormat="1" ht="12" outlineLevel="2" x14ac:dyDescent="0.2">
      <c r="F285" s="39"/>
      <c r="G285" s="40"/>
      <c r="H285" s="184" t="s">
        <v>95</v>
      </c>
      <c r="I285" s="196"/>
      <c r="J285" s="196"/>
      <c r="K285" s="196"/>
      <c r="L285" s="196"/>
      <c r="M285" s="196"/>
      <c r="N285" s="196"/>
      <c r="O285" s="196"/>
      <c r="P285" s="42"/>
      <c r="Q285" s="43"/>
      <c r="R285" s="42"/>
      <c r="S285" s="43"/>
      <c r="T285" s="44"/>
      <c r="U285" s="44"/>
      <c r="V285" s="44"/>
      <c r="W285" s="45"/>
    </row>
    <row r="286" spans="6:25" s="38" customFormat="1" ht="6" customHeight="1" outlineLevel="2" x14ac:dyDescent="0.2">
      <c r="F286" s="39"/>
      <c r="G286" s="40"/>
      <c r="H286" s="41"/>
      <c r="I286" s="46"/>
      <c r="J286" s="46"/>
      <c r="K286" s="46"/>
      <c r="L286" s="46"/>
      <c r="M286" s="46"/>
      <c r="N286" s="46"/>
      <c r="O286" s="46"/>
      <c r="P286" s="42"/>
      <c r="Q286" s="43"/>
      <c r="R286" s="42"/>
      <c r="S286" s="43"/>
      <c r="T286" s="44"/>
      <c r="U286" s="44"/>
      <c r="V286" s="44"/>
      <c r="W286" s="45"/>
    </row>
    <row r="287" spans="6:25" s="47" customFormat="1" ht="22.5" outlineLevel="3" x14ac:dyDescent="0.2">
      <c r="F287" s="48"/>
      <c r="G287" s="49"/>
      <c r="H287" s="50" t="str">
        <f t="shared" ref="H287:H292" si="3">IF(AND(H286&lt;&gt;"Výkaz výměr:",I286=""),"Výkaz výměr:","")</f>
        <v>Výkaz výměr:</v>
      </c>
      <c r="I287" s="51" t="s">
        <v>247</v>
      </c>
      <c r="J287" s="52"/>
      <c r="K287" s="53"/>
      <c r="L287" s="54"/>
      <c r="M287" s="55">
        <v>4.7485250000000008</v>
      </c>
      <c r="N287" s="56"/>
      <c r="O287" s="57"/>
      <c r="P287" s="58"/>
      <c r="Q287" s="56"/>
      <c r="R287" s="56"/>
      <c r="S287" s="56"/>
      <c r="T287" s="59" t="s">
        <v>4</v>
      </c>
      <c r="U287" s="56"/>
      <c r="V287" s="56"/>
      <c r="W287" s="60"/>
    </row>
    <row r="288" spans="6:25" s="47" customFormat="1" ht="22.5" outlineLevel="3" x14ac:dyDescent="0.2">
      <c r="F288" s="48"/>
      <c r="G288" s="49"/>
      <c r="H288" s="50" t="str">
        <f t="shared" si="3"/>
        <v/>
      </c>
      <c r="I288" s="51" t="s">
        <v>177</v>
      </c>
      <c r="J288" s="52"/>
      <c r="K288" s="53"/>
      <c r="L288" s="54"/>
      <c r="M288" s="55">
        <v>4.5700250000000002</v>
      </c>
      <c r="N288" s="56"/>
      <c r="O288" s="57"/>
      <c r="P288" s="58"/>
      <c r="Q288" s="56"/>
      <c r="R288" s="56"/>
      <c r="S288" s="56"/>
      <c r="T288" s="59" t="s">
        <v>4</v>
      </c>
      <c r="U288" s="56"/>
      <c r="V288" s="56"/>
      <c r="W288" s="60"/>
    </row>
    <row r="289" spans="6:25" s="47" customFormat="1" ht="22.5" outlineLevel="3" x14ac:dyDescent="0.2">
      <c r="F289" s="48"/>
      <c r="G289" s="49"/>
      <c r="H289" s="50" t="str">
        <f t="shared" si="3"/>
        <v/>
      </c>
      <c r="I289" s="51" t="s">
        <v>207</v>
      </c>
      <c r="J289" s="52"/>
      <c r="K289" s="53"/>
      <c r="L289" s="54"/>
      <c r="M289" s="55">
        <v>7.3260000000000005</v>
      </c>
      <c r="N289" s="56"/>
      <c r="O289" s="57"/>
      <c r="P289" s="58"/>
      <c r="Q289" s="56"/>
      <c r="R289" s="56"/>
      <c r="S289" s="56"/>
      <c r="T289" s="59" t="s">
        <v>4</v>
      </c>
      <c r="U289" s="56"/>
      <c r="V289" s="56"/>
      <c r="W289" s="60"/>
    </row>
    <row r="290" spans="6:25" s="47" customFormat="1" ht="22.5" outlineLevel="3" x14ac:dyDescent="0.2">
      <c r="F290" s="48"/>
      <c r="G290" s="49"/>
      <c r="H290" s="50" t="str">
        <f t="shared" si="3"/>
        <v/>
      </c>
      <c r="I290" s="51" t="s">
        <v>264</v>
      </c>
      <c r="J290" s="52"/>
      <c r="K290" s="53"/>
      <c r="L290" s="54"/>
      <c r="M290" s="55">
        <v>95.503200000000021</v>
      </c>
      <c r="N290" s="56"/>
      <c r="O290" s="57"/>
      <c r="P290" s="58"/>
      <c r="Q290" s="56"/>
      <c r="R290" s="56"/>
      <c r="S290" s="56"/>
      <c r="T290" s="59" t="s">
        <v>4</v>
      </c>
      <c r="U290" s="56"/>
      <c r="V290" s="56"/>
      <c r="W290" s="60"/>
    </row>
    <row r="291" spans="6:25" s="47" customFormat="1" ht="22.5" outlineLevel="3" x14ac:dyDescent="0.2">
      <c r="F291" s="48"/>
      <c r="G291" s="49"/>
      <c r="H291" s="50" t="str">
        <f t="shared" si="3"/>
        <v/>
      </c>
      <c r="I291" s="51" t="s">
        <v>126</v>
      </c>
      <c r="J291" s="52"/>
      <c r="K291" s="53"/>
      <c r="L291" s="54"/>
      <c r="M291" s="55">
        <v>5.38</v>
      </c>
      <c r="N291" s="56"/>
      <c r="O291" s="57"/>
      <c r="P291" s="58"/>
      <c r="Q291" s="56"/>
      <c r="R291" s="56"/>
      <c r="S291" s="56"/>
      <c r="T291" s="59" t="s">
        <v>4</v>
      </c>
      <c r="U291" s="56"/>
      <c r="V291" s="56"/>
      <c r="W291" s="60"/>
    </row>
    <row r="292" spans="6:25" s="47" customFormat="1" ht="11.25" outlineLevel="3" x14ac:dyDescent="0.2">
      <c r="F292" s="48"/>
      <c r="G292" s="49"/>
      <c r="H292" s="50" t="str">
        <f t="shared" si="3"/>
        <v/>
      </c>
      <c r="I292" s="51"/>
      <c r="J292" s="52"/>
      <c r="K292" s="53"/>
      <c r="L292" s="54"/>
      <c r="M292" s="55">
        <v>0</v>
      </c>
      <c r="N292" s="56"/>
      <c r="O292" s="57"/>
      <c r="P292" s="58"/>
      <c r="Q292" s="56"/>
      <c r="R292" s="56"/>
      <c r="S292" s="56"/>
      <c r="T292" s="59" t="s">
        <v>4</v>
      </c>
      <c r="U292" s="56"/>
      <c r="V292" s="56"/>
      <c r="W292" s="60"/>
    </row>
    <row r="293" spans="6:25" s="38" customFormat="1" ht="12" outlineLevel="2" x14ac:dyDescent="0.2">
      <c r="F293" s="30">
        <v>8</v>
      </c>
      <c r="G293" s="31" t="s">
        <v>10</v>
      </c>
      <c r="H293" s="32" t="s">
        <v>64</v>
      </c>
      <c r="I293" s="33" t="s">
        <v>220</v>
      </c>
      <c r="J293" s="31" t="s">
        <v>11</v>
      </c>
      <c r="K293" s="34">
        <v>100.8832</v>
      </c>
      <c r="L293" s="35">
        <v>0</v>
      </c>
      <c r="M293" s="34">
        <v>100.8832</v>
      </c>
      <c r="N293" s="36"/>
      <c r="O293" s="37">
        <f>M293*N293</f>
        <v>0</v>
      </c>
      <c r="P293" s="37"/>
      <c r="Q293" s="37">
        <f>M293*P293</f>
        <v>0</v>
      </c>
      <c r="R293" s="37">
        <v>8.0000000000000002E-3</v>
      </c>
      <c r="S293" s="37">
        <f>M293*R293</f>
        <v>0.80706560000000005</v>
      </c>
      <c r="T293" s="37">
        <v>21</v>
      </c>
      <c r="U293" s="37">
        <f>O293*T293/100</f>
        <v>0</v>
      </c>
      <c r="V293" s="37">
        <f>U293+O293</f>
        <v>0</v>
      </c>
      <c r="W293" s="37"/>
      <c r="X293" s="37"/>
      <c r="Y293" s="37">
        <v>1</v>
      </c>
    </row>
    <row r="294" spans="6:25" s="38" customFormat="1" ht="12" outlineLevel="2" x14ac:dyDescent="0.2">
      <c r="F294" s="39"/>
      <c r="G294" s="40"/>
      <c r="H294" s="184" t="s">
        <v>95</v>
      </c>
      <c r="I294" s="196"/>
      <c r="J294" s="196"/>
      <c r="K294" s="196"/>
      <c r="L294" s="196"/>
      <c r="M294" s="196"/>
      <c r="N294" s="196"/>
      <c r="O294" s="196"/>
      <c r="P294" s="42"/>
      <c r="Q294" s="43"/>
      <c r="R294" s="42"/>
      <c r="S294" s="43"/>
      <c r="T294" s="44"/>
      <c r="U294" s="44"/>
      <c r="V294" s="44"/>
      <c r="W294" s="45"/>
    </row>
    <row r="295" spans="6:25" s="38" customFormat="1" ht="6" customHeight="1" outlineLevel="2" x14ac:dyDescent="0.2">
      <c r="F295" s="39"/>
      <c r="G295" s="40"/>
      <c r="H295" s="41"/>
      <c r="I295" s="46"/>
      <c r="J295" s="46"/>
      <c r="K295" s="46"/>
      <c r="L295" s="46"/>
      <c r="M295" s="46"/>
      <c r="N295" s="46"/>
      <c r="O295" s="46"/>
      <c r="P295" s="42"/>
      <c r="Q295" s="43"/>
      <c r="R295" s="42"/>
      <c r="S295" s="43"/>
      <c r="T295" s="44"/>
      <c r="U295" s="44"/>
      <c r="V295" s="44"/>
      <c r="W295" s="45"/>
    </row>
    <row r="296" spans="6:25" s="47" customFormat="1" ht="22.5" outlineLevel="3" x14ac:dyDescent="0.2">
      <c r="F296" s="48"/>
      <c r="G296" s="49"/>
      <c r="H296" s="50" t="str">
        <f>IF(AND(H295&lt;&gt;"Výkaz výměr:",I295=""),"Výkaz výměr:","")</f>
        <v>Výkaz výměr:</v>
      </c>
      <c r="I296" s="51" t="s">
        <v>115</v>
      </c>
      <c r="J296" s="52"/>
      <c r="K296" s="53"/>
      <c r="L296" s="54"/>
      <c r="M296" s="55">
        <v>100.8832</v>
      </c>
      <c r="N296" s="56"/>
      <c r="O296" s="57"/>
      <c r="P296" s="58"/>
      <c r="Q296" s="56"/>
      <c r="R296" s="56"/>
      <c r="S296" s="56"/>
      <c r="T296" s="59" t="s">
        <v>4</v>
      </c>
      <c r="U296" s="56"/>
      <c r="V296" s="56"/>
      <c r="W296" s="60"/>
    </row>
    <row r="297" spans="6:25" s="38" customFormat="1" ht="12" outlineLevel="2" x14ac:dyDescent="0.2">
      <c r="F297" s="30">
        <v>9</v>
      </c>
      <c r="G297" s="31" t="s">
        <v>10</v>
      </c>
      <c r="H297" s="32" t="s">
        <v>82</v>
      </c>
      <c r="I297" s="33" t="s">
        <v>239</v>
      </c>
      <c r="J297" s="31" t="s">
        <v>0</v>
      </c>
      <c r="K297" s="34">
        <v>1.1000000000000001</v>
      </c>
      <c r="L297" s="35">
        <v>0</v>
      </c>
      <c r="M297" s="34">
        <v>1.1000000000000001</v>
      </c>
      <c r="N297" s="36"/>
      <c r="O297" s="37">
        <f>M297*N297</f>
        <v>0</v>
      </c>
      <c r="P297" s="37"/>
      <c r="Q297" s="37">
        <f>M297*P297</f>
        <v>0</v>
      </c>
      <c r="R297" s="37"/>
      <c r="S297" s="37">
        <f>M297*R297</f>
        <v>0</v>
      </c>
      <c r="T297" s="37">
        <v>21</v>
      </c>
      <c r="U297" s="37">
        <f>O297*T297/100</f>
        <v>0</v>
      </c>
      <c r="V297" s="37">
        <f>U297+O297</f>
        <v>0</v>
      </c>
      <c r="W297" s="37"/>
      <c r="X297" s="37"/>
      <c r="Y297" s="37">
        <v>1</v>
      </c>
    </row>
    <row r="298" spans="6:25" s="38" customFormat="1" ht="12" outlineLevel="2" x14ac:dyDescent="0.2">
      <c r="F298" s="39"/>
      <c r="G298" s="40"/>
      <c r="H298" s="184" t="s">
        <v>95</v>
      </c>
      <c r="I298" s="196"/>
      <c r="J298" s="196"/>
      <c r="K298" s="196"/>
      <c r="L298" s="196"/>
      <c r="M298" s="196"/>
      <c r="N298" s="196"/>
      <c r="O298" s="196"/>
      <c r="P298" s="42"/>
      <c r="Q298" s="43"/>
      <c r="R298" s="42"/>
      <c r="S298" s="43"/>
      <c r="T298" s="44"/>
      <c r="U298" s="44"/>
      <c r="V298" s="44"/>
      <c r="W298" s="45"/>
    </row>
    <row r="299" spans="6:25" s="38" customFormat="1" ht="6" customHeight="1" outlineLevel="2" x14ac:dyDescent="0.2">
      <c r="F299" s="39"/>
      <c r="G299" s="40"/>
      <c r="H299" s="41"/>
      <c r="I299" s="46"/>
      <c r="J299" s="46"/>
      <c r="K299" s="46"/>
      <c r="L299" s="46"/>
      <c r="M299" s="46"/>
      <c r="N299" s="46"/>
      <c r="O299" s="46"/>
      <c r="P299" s="42"/>
      <c r="Q299" s="43"/>
      <c r="R299" s="42"/>
      <c r="S299" s="43"/>
      <c r="T299" s="44"/>
      <c r="U299" s="44"/>
      <c r="V299" s="44"/>
      <c r="W299" s="45"/>
    </row>
    <row r="300" spans="6:25" s="38" customFormat="1" ht="12" outlineLevel="2" x14ac:dyDescent="0.2">
      <c r="F300" s="30">
        <v>41</v>
      </c>
      <c r="G300" s="31" t="s">
        <v>10</v>
      </c>
      <c r="H300" s="32" t="s">
        <v>65</v>
      </c>
      <c r="I300" s="33" t="s">
        <v>156</v>
      </c>
      <c r="J300" s="31" t="s">
        <v>18</v>
      </c>
      <c r="K300" s="34">
        <v>4</v>
      </c>
      <c r="L300" s="35"/>
      <c r="M300" s="34">
        <v>4</v>
      </c>
      <c r="N300" s="36"/>
      <c r="O300" s="37">
        <f>M300*N300</f>
        <v>0</v>
      </c>
      <c r="P300" s="37"/>
      <c r="Q300" s="37">
        <f>M300*P300</f>
        <v>0</v>
      </c>
      <c r="R300" s="37">
        <v>0.1104</v>
      </c>
      <c r="S300" s="37">
        <f>M300*R300</f>
        <v>0.44159999999999999</v>
      </c>
      <c r="T300" s="37">
        <v>21</v>
      </c>
      <c r="U300" s="37">
        <f>O300*T300/100</f>
        <v>0</v>
      </c>
      <c r="V300" s="37">
        <f>U300+O300</f>
        <v>0</v>
      </c>
      <c r="W300" s="37"/>
      <c r="X300" s="37"/>
      <c r="Y300" s="37">
        <v>1</v>
      </c>
    </row>
    <row r="301" spans="6:25" s="38" customFormat="1" ht="12" outlineLevel="2" x14ac:dyDescent="0.2">
      <c r="F301" s="39"/>
      <c r="G301" s="40"/>
      <c r="H301" s="184" t="s">
        <v>95</v>
      </c>
      <c r="I301" s="196"/>
      <c r="J301" s="196"/>
      <c r="K301" s="196"/>
      <c r="L301" s="196"/>
      <c r="M301" s="196"/>
      <c r="N301" s="196"/>
      <c r="O301" s="196"/>
      <c r="P301" s="42"/>
      <c r="Q301" s="43"/>
      <c r="R301" s="42"/>
      <c r="S301" s="43"/>
      <c r="T301" s="44"/>
      <c r="U301" s="44"/>
      <c r="V301" s="44"/>
      <c r="W301" s="45"/>
    </row>
    <row r="302" spans="6:25" s="38" customFormat="1" ht="6" customHeight="1" outlineLevel="2" x14ac:dyDescent="0.2">
      <c r="F302" s="39"/>
      <c r="G302" s="40"/>
      <c r="H302" s="41"/>
      <c r="I302" s="46"/>
      <c r="J302" s="46"/>
      <c r="K302" s="46"/>
      <c r="L302" s="46"/>
      <c r="M302" s="46"/>
      <c r="N302" s="46"/>
      <c r="O302" s="46"/>
      <c r="P302" s="42"/>
      <c r="Q302" s="43"/>
      <c r="R302" s="42"/>
      <c r="S302" s="43"/>
      <c r="T302" s="44"/>
      <c r="U302" s="44"/>
      <c r="V302" s="44"/>
      <c r="W302" s="45"/>
    </row>
    <row r="303" spans="6:25" s="3" customFormat="1" ht="12.75" customHeight="1" outlineLevel="2" x14ac:dyDescent="0.2">
      <c r="F303" s="9"/>
      <c r="G303" s="10"/>
      <c r="H303" s="10"/>
      <c r="I303" s="11"/>
      <c r="J303" s="10"/>
      <c r="K303" s="12"/>
      <c r="L303" s="13"/>
      <c r="M303" s="12"/>
      <c r="N303" s="13"/>
      <c r="O303" s="14"/>
      <c r="P303" s="15"/>
      <c r="Q303" s="13"/>
      <c r="R303" s="13"/>
      <c r="S303" s="13"/>
      <c r="T303" s="16" t="s">
        <v>4</v>
      </c>
      <c r="U303" s="13"/>
      <c r="V303" s="13"/>
      <c r="W303" s="13"/>
    </row>
    <row r="304" spans="6:25" s="69" customFormat="1" ht="16.5" customHeight="1" outlineLevel="1" x14ac:dyDescent="0.2">
      <c r="F304" s="70"/>
      <c r="G304" s="71"/>
      <c r="H304" s="72"/>
      <c r="I304" s="72" t="s">
        <v>180</v>
      </c>
      <c r="J304" s="71"/>
      <c r="K304" s="73"/>
      <c r="L304" s="74"/>
      <c r="M304" s="73"/>
      <c r="N304" s="74"/>
      <c r="O304" s="75">
        <f>SUBTOTAL(9,O305:O320)</f>
        <v>0</v>
      </c>
      <c r="P304" s="76"/>
      <c r="Q304" s="75">
        <f>SUBTOTAL(9,Q305:Q320)</f>
        <v>0</v>
      </c>
      <c r="R304" s="74"/>
      <c r="S304" s="75">
        <f>SUBTOTAL(9,S305:S320)</f>
        <v>0.13191</v>
      </c>
      <c r="T304" s="77"/>
      <c r="U304" s="75">
        <f>SUBTOTAL(9,U305:U320)</f>
        <v>0</v>
      </c>
      <c r="V304" s="75">
        <f>SUBTOTAL(9,V305:V320)</f>
        <v>0</v>
      </c>
      <c r="W304" s="78"/>
      <c r="Y304" s="75">
        <f>SUBTOTAL(9,Y305:Y320)</f>
        <v>3</v>
      </c>
    </row>
    <row r="305" spans="6:25" s="38" customFormat="1" ht="12" outlineLevel="2" x14ac:dyDescent="0.2">
      <c r="F305" s="30">
        <v>10</v>
      </c>
      <c r="G305" s="31" t="s">
        <v>2</v>
      </c>
      <c r="H305" s="32" t="s">
        <v>99</v>
      </c>
      <c r="I305" s="33" t="s">
        <v>202</v>
      </c>
      <c r="J305" s="31" t="s">
        <v>11</v>
      </c>
      <c r="K305" s="34">
        <v>170.14999999999998</v>
      </c>
      <c r="L305" s="35">
        <v>0</v>
      </c>
      <c r="M305" s="34">
        <v>170.14999999999998</v>
      </c>
      <c r="N305" s="36"/>
      <c r="O305" s="37">
        <f>M305*N305</f>
        <v>0</v>
      </c>
      <c r="P305" s="37"/>
      <c r="Q305" s="37">
        <f>M305*P305</f>
        <v>0</v>
      </c>
      <c r="R305" s="37"/>
      <c r="S305" s="37">
        <f>M305*R305</f>
        <v>0</v>
      </c>
      <c r="T305" s="37">
        <v>21</v>
      </c>
      <c r="U305" s="37">
        <f>O305*T305/100</f>
        <v>0</v>
      </c>
      <c r="V305" s="37">
        <f>U305+O305</f>
        <v>0</v>
      </c>
      <c r="W305" s="37"/>
      <c r="X305" s="37"/>
      <c r="Y305" s="37">
        <v>1</v>
      </c>
    </row>
    <row r="306" spans="6:25" s="38" customFormat="1" ht="12" outlineLevel="2" x14ac:dyDescent="0.2">
      <c r="F306" s="39"/>
      <c r="G306" s="40"/>
      <c r="H306" s="184" t="s">
        <v>95</v>
      </c>
      <c r="I306" s="196"/>
      <c r="J306" s="196"/>
      <c r="K306" s="196"/>
      <c r="L306" s="196"/>
      <c r="M306" s="196"/>
      <c r="N306" s="196"/>
      <c r="O306" s="196"/>
      <c r="P306" s="42"/>
      <c r="Q306" s="43"/>
      <c r="R306" s="42"/>
      <c r="S306" s="43"/>
      <c r="T306" s="44"/>
      <c r="U306" s="44"/>
      <c r="V306" s="44"/>
      <c r="W306" s="45"/>
    </row>
    <row r="307" spans="6:25" s="38" customFormat="1" ht="6" customHeight="1" outlineLevel="2" x14ac:dyDescent="0.2">
      <c r="F307" s="39"/>
      <c r="G307" s="40"/>
      <c r="H307" s="41"/>
      <c r="I307" s="46"/>
      <c r="J307" s="46"/>
      <c r="K307" s="46"/>
      <c r="L307" s="46"/>
      <c r="M307" s="46"/>
      <c r="N307" s="46"/>
      <c r="O307" s="46"/>
      <c r="P307" s="42"/>
      <c r="Q307" s="43"/>
      <c r="R307" s="42"/>
      <c r="S307" s="43"/>
      <c r="T307" s="44"/>
      <c r="U307" s="44"/>
      <c r="V307" s="44"/>
      <c r="W307" s="45"/>
    </row>
    <row r="308" spans="6:25" s="47" customFormat="1" ht="22.5" outlineLevel="3" x14ac:dyDescent="0.2">
      <c r="F308" s="48"/>
      <c r="G308" s="49"/>
      <c r="H308" s="50" t="str">
        <f>IF(AND(H307&lt;&gt;"Výkaz výměr:",I307=""),"Výkaz výměr:","")</f>
        <v>Výkaz výměr:</v>
      </c>
      <c r="I308" s="51" t="s">
        <v>185</v>
      </c>
      <c r="J308" s="52"/>
      <c r="K308" s="53"/>
      <c r="L308" s="54"/>
      <c r="M308" s="55">
        <v>170.14999999999998</v>
      </c>
      <c r="N308" s="56"/>
      <c r="O308" s="57"/>
      <c r="P308" s="58"/>
      <c r="Q308" s="56"/>
      <c r="R308" s="56"/>
      <c r="S308" s="56"/>
      <c r="T308" s="59" t="s">
        <v>4</v>
      </c>
      <c r="U308" s="56"/>
      <c r="V308" s="56"/>
      <c r="W308" s="60"/>
    </row>
    <row r="309" spans="6:25" s="47" customFormat="1" ht="11.25" outlineLevel="3" x14ac:dyDescent="0.2">
      <c r="F309" s="48"/>
      <c r="G309" s="49"/>
      <c r="H309" s="50" t="str">
        <f>IF(AND(H308&lt;&gt;"Výkaz výměr:",I308=""),"Výkaz výměr:","")</f>
        <v/>
      </c>
      <c r="I309" s="51"/>
      <c r="J309" s="52"/>
      <c r="K309" s="53"/>
      <c r="L309" s="54"/>
      <c r="M309" s="55">
        <v>0</v>
      </c>
      <c r="N309" s="56"/>
      <c r="O309" s="57"/>
      <c r="P309" s="58"/>
      <c r="Q309" s="56"/>
      <c r="R309" s="56"/>
      <c r="S309" s="56"/>
      <c r="T309" s="59" t="s">
        <v>4</v>
      </c>
      <c r="U309" s="56"/>
      <c r="V309" s="56"/>
      <c r="W309" s="60"/>
    </row>
    <row r="310" spans="6:25" s="38" customFormat="1" ht="12" outlineLevel="2" x14ac:dyDescent="0.2">
      <c r="F310" s="30">
        <v>40</v>
      </c>
      <c r="G310" s="31" t="s">
        <v>10</v>
      </c>
      <c r="H310" s="32" t="s">
        <v>66</v>
      </c>
      <c r="I310" s="33" t="s">
        <v>171</v>
      </c>
      <c r="J310" s="31" t="s">
        <v>5</v>
      </c>
      <c r="K310" s="34">
        <v>43.97</v>
      </c>
      <c r="L310" s="35"/>
      <c r="M310" s="34">
        <v>43.97</v>
      </c>
      <c r="N310" s="36"/>
      <c r="O310" s="37">
        <f>M310*N310</f>
        <v>0</v>
      </c>
      <c r="P310" s="37"/>
      <c r="Q310" s="37">
        <f>M310*P310</f>
        <v>0</v>
      </c>
      <c r="R310" s="37">
        <v>3.0000000000000001E-3</v>
      </c>
      <c r="S310" s="37">
        <f>M310*R310</f>
        <v>0.13191</v>
      </c>
      <c r="T310" s="37">
        <v>21</v>
      </c>
      <c r="U310" s="37">
        <f>O310*T310/100</f>
        <v>0</v>
      </c>
      <c r="V310" s="37">
        <f>U310+O310</f>
        <v>0</v>
      </c>
      <c r="W310" s="37"/>
      <c r="X310" s="37"/>
      <c r="Y310" s="37">
        <v>1</v>
      </c>
    </row>
    <row r="311" spans="6:25" s="38" customFormat="1" ht="12" outlineLevel="2" x14ac:dyDescent="0.2">
      <c r="F311" s="39"/>
      <c r="G311" s="40"/>
      <c r="H311" s="184" t="s">
        <v>95</v>
      </c>
      <c r="I311" s="196"/>
      <c r="J311" s="196"/>
      <c r="K311" s="196"/>
      <c r="L311" s="196"/>
      <c r="M311" s="196"/>
      <c r="N311" s="196"/>
      <c r="O311" s="196"/>
      <c r="P311" s="42"/>
      <c r="Q311" s="43"/>
      <c r="R311" s="42"/>
      <c r="S311" s="43"/>
      <c r="T311" s="44"/>
      <c r="U311" s="44"/>
      <c r="V311" s="44"/>
      <c r="W311" s="45"/>
    </row>
    <row r="312" spans="6:25" s="38" customFormat="1" ht="6" customHeight="1" outlineLevel="2" x14ac:dyDescent="0.2">
      <c r="F312" s="39"/>
      <c r="G312" s="40"/>
      <c r="H312" s="41"/>
      <c r="I312" s="46"/>
      <c r="J312" s="46"/>
      <c r="K312" s="46"/>
      <c r="L312" s="46"/>
      <c r="M312" s="46"/>
      <c r="N312" s="46"/>
      <c r="O312" s="46"/>
      <c r="P312" s="42"/>
      <c r="Q312" s="43"/>
      <c r="R312" s="42"/>
      <c r="S312" s="43"/>
      <c r="T312" s="44"/>
      <c r="U312" s="44"/>
      <c r="V312" s="44"/>
      <c r="W312" s="45"/>
    </row>
    <row r="313" spans="6:25" s="47" customFormat="1" ht="11.25" outlineLevel="3" x14ac:dyDescent="0.2">
      <c r="F313" s="48"/>
      <c r="G313" s="49"/>
      <c r="H313" s="50" t="str">
        <f>IF(AND(H312&lt;&gt;"Výkaz výměr:",I312=""),"Výkaz výměr:","")</f>
        <v>Výkaz výměr:</v>
      </c>
      <c r="I313" s="51" t="s">
        <v>174</v>
      </c>
      <c r="J313" s="52"/>
      <c r="K313" s="53"/>
      <c r="L313" s="54"/>
      <c r="M313" s="55">
        <v>0</v>
      </c>
      <c r="N313" s="56"/>
      <c r="O313" s="57"/>
      <c r="P313" s="58"/>
      <c r="Q313" s="56"/>
      <c r="R313" s="56"/>
      <c r="S313" s="56"/>
      <c r="T313" s="59" t="s">
        <v>4</v>
      </c>
      <c r="U313" s="56"/>
      <c r="V313" s="56"/>
      <c r="W313" s="60"/>
    </row>
    <row r="314" spans="6:25" s="47" customFormat="1" ht="22.5" outlineLevel="3" x14ac:dyDescent="0.2">
      <c r="F314" s="48"/>
      <c r="G314" s="49"/>
      <c r="H314" s="50" t="str">
        <f>IF(AND(H313&lt;&gt;"Výkaz výměr:",I313=""),"Výkaz výměr:","")</f>
        <v/>
      </c>
      <c r="I314" s="51" t="s">
        <v>206</v>
      </c>
      <c r="J314" s="52"/>
      <c r="K314" s="53"/>
      <c r="L314" s="54"/>
      <c r="M314" s="55">
        <v>21.984999999999999</v>
      </c>
      <c r="N314" s="56"/>
      <c r="O314" s="57"/>
      <c r="P314" s="58"/>
      <c r="Q314" s="56"/>
      <c r="R314" s="56"/>
      <c r="S314" s="56"/>
      <c r="T314" s="59" t="s">
        <v>4</v>
      </c>
      <c r="U314" s="56"/>
      <c r="V314" s="56"/>
      <c r="W314" s="60"/>
    </row>
    <row r="315" spans="6:25" s="47" customFormat="1" ht="11.25" outlineLevel="3" x14ac:dyDescent="0.2">
      <c r="F315" s="48"/>
      <c r="G315" s="49"/>
      <c r="H315" s="50" t="str">
        <f>IF(AND(H314&lt;&gt;"Výkaz výměr:",I314=""),"Výkaz výměr:","")</f>
        <v/>
      </c>
      <c r="I315" s="51" t="s">
        <v>145</v>
      </c>
      <c r="J315" s="52"/>
      <c r="K315" s="53"/>
      <c r="L315" s="54"/>
      <c r="M315" s="55">
        <v>21.984999999999999</v>
      </c>
      <c r="N315" s="56"/>
      <c r="O315" s="57"/>
      <c r="P315" s="58"/>
      <c r="Q315" s="56"/>
      <c r="R315" s="56"/>
      <c r="S315" s="56"/>
      <c r="T315" s="59" t="s">
        <v>4</v>
      </c>
      <c r="U315" s="56"/>
      <c r="V315" s="56"/>
      <c r="W315" s="60"/>
    </row>
    <row r="316" spans="6:25" s="47" customFormat="1" ht="11.25" outlineLevel="3" x14ac:dyDescent="0.2">
      <c r="F316" s="48"/>
      <c r="G316" s="49"/>
      <c r="H316" s="50" t="str">
        <f>IF(AND(H315&lt;&gt;"Výkaz výměr:",I315=""),"Výkaz výměr:","")</f>
        <v/>
      </c>
      <c r="I316" s="51"/>
      <c r="J316" s="52"/>
      <c r="K316" s="53"/>
      <c r="L316" s="54"/>
      <c r="M316" s="55">
        <v>0</v>
      </c>
      <c r="N316" s="56"/>
      <c r="O316" s="57"/>
      <c r="P316" s="58"/>
      <c r="Q316" s="56"/>
      <c r="R316" s="56"/>
      <c r="S316" s="56"/>
      <c r="T316" s="59" t="s">
        <v>4</v>
      </c>
      <c r="U316" s="56"/>
      <c r="V316" s="56"/>
      <c r="W316" s="60"/>
    </row>
    <row r="317" spans="6:25" s="38" customFormat="1" ht="12" outlineLevel="2" x14ac:dyDescent="0.2">
      <c r="F317" s="30">
        <v>43</v>
      </c>
      <c r="G317" s="31" t="s">
        <v>2</v>
      </c>
      <c r="H317" s="32" t="s">
        <v>153</v>
      </c>
      <c r="I317" s="33" t="s">
        <v>203</v>
      </c>
      <c r="J317" s="31" t="s">
        <v>19</v>
      </c>
      <c r="K317" s="34">
        <v>1</v>
      </c>
      <c r="L317" s="35"/>
      <c r="M317" s="34">
        <v>1</v>
      </c>
      <c r="N317" s="36"/>
      <c r="O317" s="37">
        <f>M317*N317</f>
        <v>0</v>
      </c>
      <c r="P317" s="37"/>
      <c r="Q317" s="37">
        <f>M317*P317</f>
        <v>0</v>
      </c>
      <c r="R317" s="37"/>
      <c r="S317" s="37">
        <f>M317*R317</f>
        <v>0</v>
      </c>
      <c r="T317" s="37">
        <v>21</v>
      </c>
      <c r="U317" s="37">
        <f>O317*T317/100</f>
        <v>0</v>
      </c>
      <c r="V317" s="37">
        <f>U317+O317</f>
        <v>0</v>
      </c>
      <c r="W317" s="37"/>
      <c r="X317" s="37"/>
      <c r="Y317" s="37">
        <v>1</v>
      </c>
    </row>
    <row r="318" spans="6:25" s="38" customFormat="1" ht="12" outlineLevel="2" x14ac:dyDescent="0.2">
      <c r="F318" s="39"/>
      <c r="G318" s="40"/>
      <c r="H318" s="184" t="s">
        <v>95</v>
      </c>
      <c r="I318" s="196"/>
      <c r="J318" s="196"/>
      <c r="K318" s="196"/>
      <c r="L318" s="196"/>
      <c r="M318" s="196"/>
      <c r="N318" s="196"/>
      <c r="O318" s="196"/>
      <c r="P318" s="42"/>
      <c r="Q318" s="43"/>
      <c r="R318" s="42"/>
      <c r="S318" s="43"/>
      <c r="T318" s="44"/>
      <c r="U318" s="44"/>
      <c r="V318" s="44"/>
      <c r="W318" s="45"/>
    </row>
    <row r="319" spans="6:25" s="38" customFormat="1" ht="6" customHeight="1" outlineLevel="2" x14ac:dyDescent="0.2">
      <c r="F319" s="39"/>
      <c r="G319" s="40"/>
      <c r="H319" s="41"/>
      <c r="I319" s="46"/>
      <c r="J319" s="46"/>
      <c r="K319" s="46"/>
      <c r="L319" s="46"/>
      <c r="M319" s="46"/>
      <c r="N319" s="46"/>
      <c r="O319" s="46"/>
      <c r="P319" s="42"/>
      <c r="Q319" s="43"/>
      <c r="R319" s="42"/>
      <c r="S319" s="43"/>
      <c r="T319" s="44"/>
      <c r="U319" s="44"/>
      <c r="V319" s="44"/>
      <c r="W319" s="45"/>
    </row>
    <row r="320" spans="6:25" s="3" customFormat="1" ht="12.75" customHeight="1" outlineLevel="2" x14ac:dyDescent="0.2">
      <c r="F320" s="9"/>
      <c r="G320" s="10"/>
      <c r="H320" s="10"/>
      <c r="I320" s="11"/>
      <c r="J320" s="10"/>
      <c r="K320" s="12"/>
      <c r="L320" s="13"/>
      <c r="M320" s="12"/>
      <c r="N320" s="13"/>
      <c r="O320" s="14"/>
      <c r="P320" s="15"/>
      <c r="Q320" s="13"/>
      <c r="R320" s="13"/>
      <c r="S320" s="13"/>
      <c r="T320" s="16" t="s">
        <v>4</v>
      </c>
      <c r="U320" s="13"/>
      <c r="V320" s="13"/>
      <c r="W320" s="13"/>
    </row>
    <row r="321" spans="6:25" s="69" customFormat="1" ht="16.5" customHeight="1" outlineLevel="1" x14ac:dyDescent="0.2">
      <c r="F321" s="70"/>
      <c r="G321" s="71"/>
      <c r="H321" s="72"/>
      <c r="I321" s="72" t="s">
        <v>141</v>
      </c>
      <c r="J321" s="71"/>
      <c r="K321" s="73"/>
      <c r="L321" s="74"/>
      <c r="M321" s="73"/>
      <c r="N321" s="74"/>
      <c r="O321" s="75">
        <f>SUBTOTAL(9,O322:O344)</f>
        <v>0</v>
      </c>
      <c r="P321" s="76"/>
      <c r="Q321" s="75">
        <f>SUBTOTAL(9,Q322:Q344)</f>
        <v>2.5600000000000001E-2</v>
      </c>
      <c r="R321" s="74"/>
      <c r="S321" s="75">
        <f>SUBTOTAL(9,S322:S344)</f>
        <v>0</v>
      </c>
      <c r="T321" s="77"/>
      <c r="U321" s="75">
        <f>SUBTOTAL(9,U322:U344)</f>
        <v>0</v>
      </c>
      <c r="V321" s="75">
        <f>SUBTOTAL(9,V322:V344)</f>
        <v>0</v>
      </c>
      <c r="W321" s="78"/>
      <c r="Y321" s="75">
        <f>SUBTOTAL(9,Y322:Y344)</f>
        <v>6</v>
      </c>
    </row>
    <row r="322" spans="6:25" s="38" customFormat="1" ht="12" outlineLevel="2" x14ac:dyDescent="0.2">
      <c r="F322" s="30">
        <v>11</v>
      </c>
      <c r="G322" s="31" t="s">
        <v>2</v>
      </c>
      <c r="H322" s="32" t="s">
        <v>100</v>
      </c>
      <c r="I322" s="33" t="s">
        <v>225</v>
      </c>
      <c r="J322" s="31" t="s">
        <v>11</v>
      </c>
      <c r="K322" s="34">
        <v>3.2</v>
      </c>
      <c r="L322" s="35">
        <v>0</v>
      </c>
      <c r="M322" s="34">
        <v>3.2</v>
      </c>
      <c r="N322" s="36"/>
      <c r="O322" s="37">
        <f>M322*N322</f>
        <v>0</v>
      </c>
      <c r="P322" s="37"/>
      <c r="Q322" s="37">
        <f>M322*P322</f>
        <v>0</v>
      </c>
      <c r="R322" s="37"/>
      <c r="S322" s="37">
        <f>M322*R322</f>
        <v>0</v>
      </c>
      <c r="T322" s="37">
        <v>21</v>
      </c>
      <c r="U322" s="37">
        <f>O322*T322/100</f>
        <v>0</v>
      </c>
      <c r="V322" s="37">
        <f>U322+O322</f>
        <v>0</v>
      </c>
      <c r="W322" s="37"/>
      <c r="X322" s="37"/>
      <c r="Y322" s="37">
        <v>1</v>
      </c>
    </row>
    <row r="323" spans="6:25" s="38" customFormat="1" ht="12" outlineLevel="2" x14ac:dyDescent="0.2">
      <c r="F323" s="39"/>
      <c r="G323" s="40"/>
      <c r="H323" s="184" t="s">
        <v>95</v>
      </c>
      <c r="I323" s="196"/>
      <c r="J323" s="196"/>
      <c r="K323" s="196"/>
      <c r="L323" s="196"/>
      <c r="M323" s="196"/>
      <c r="N323" s="196"/>
      <c r="O323" s="196"/>
      <c r="P323" s="42"/>
      <c r="Q323" s="43"/>
      <c r="R323" s="42"/>
      <c r="S323" s="43"/>
      <c r="T323" s="44"/>
      <c r="U323" s="44"/>
      <c r="V323" s="44"/>
      <c r="W323" s="45"/>
    </row>
    <row r="324" spans="6:25" s="38" customFormat="1" ht="6" customHeight="1" outlineLevel="2" x14ac:dyDescent="0.2">
      <c r="F324" s="39"/>
      <c r="G324" s="40"/>
      <c r="H324" s="41"/>
      <c r="I324" s="46"/>
      <c r="J324" s="46"/>
      <c r="K324" s="46"/>
      <c r="L324" s="46"/>
      <c r="M324" s="46"/>
      <c r="N324" s="46"/>
      <c r="O324" s="46"/>
      <c r="P324" s="42"/>
      <c r="Q324" s="43"/>
      <c r="R324" s="42"/>
      <c r="S324" s="43"/>
      <c r="T324" s="44"/>
      <c r="U324" s="44"/>
      <c r="V324" s="44"/>
      <c r="W324" s="45"/>
    </row>
    <row r="325" spans="6:25" s="38" customFormat="1" ht="12" outlineLevel="2" x14ac:dyDescent="0.2">
      <c r="F325" s="30">
        <v>12</v>
      </c>
      <c r="G325" s="31" t="s">
        <v>2</v>
      </c>
      <c r="H325" s="32" t="s">
        <v>101</v>
      </c>
      <c r="I325" s="33" t="s">
        <v>267</v>
      </c>
      <c r="J325" s="31" t="s">
        <v>11</v>
      </c>
      <c r="K325" s="34">
        <v>3.2</v>
      </c>
      <c r="L325" s="35">
        <v>0</v>
      </c>
      <c r="M325" s="34">
        <v>3.2</v>
      </c>
      <c r="N325" s="36"/>
      <c r="O325" s="37">
        <f>M325*N325</f>
        <v>0</v>
      </c>
      <c r="P325" s="37"/>
      <c r="Q325" s="37">
        <f>M325*P325</f>
        <v>0</v>
      </c>
      <c r="R325" s="37"/>
      <c r="S325" s="37">
        <f>M325*R325</f>
        <v>0</v>
      </c>
      <c r="T325" s="37">
        <v>21</v>
      </c>
      <c r="U325" s="37">
        <f>O325*T325/100</f>
        <v>0</v>
      </c>
      <c r="V325" s="37">
        <f>U325+O325</f>
        <v>0</v>
      </c>
      <c r="W325" s="37"/>
      <c r="X325" s="37"/>
      <c r="Y325" s="37">
        <v>1</v>
      </c>
    </row>
    <row r="326" spans="6:25" s="38" customFormat="1" ht="12" outlineLevel="2" x14ac:dyDescent="0.2">
      <c r="F326" s="39"/>
      <c r="G326" s="40"/>
      <c r="H326" s="184" t="s">
        <v>95</v>
      </c>
      <c r="I326" s="196"/>
      <c r="J326" s="196"/>
      <c r="K326" s="196"/>
      <c r="L326" s="196"/>
      <c r="M326" s="196"/>
      <c r="N326" s="196"/>
      <c r="O326" s="196"/>
      <c r="P326" s="42"/>
      <c r="Q326" s="43"/>
      <c r="R326" s="42"/>
      <c r="S326" s="43"/>
      <c r="T326" s="44"/>
      <c r="U326" s="44"/>
      <c r="V326" s="44"/>
      <c r="W326" s="45"/>
    </row>
    <row r="327" spans="6:25" s="38" customFormat="1" ht="6" customHeight="1" outlineLevel="2" x14ac:dyDescent="0.2">
      <c r="F327" s="39"/>
      <c r="G327" s="40"/>
      <c r="H327" s="41"/>
      <c r="I327" s="46"/>
      <c r="J327" s="46"/>
      <c r="K327" s="46"/>
      <c r="L327" s="46"/>
      <c r="M327" s="46"/>
      <c r="N327" s="46"/>
      <c r="O327" s="46"/>
      <c r="P327" s="42"/>
      <c r="Q327" s="43"/>
      <c r="R327" s="42"/>
      <c r="S327" s="43"/>
      <c r="T327" s="44"/>
      <c r="U327" s="44"/>
      <c r="V327" s="44"/>
      <c r="W327" s="45"/>
    </row>
    <row r="328" spans="6:25" s="47" customFormat="1" ht="22.5" outlineLevel="3" x14ac:dyDescent="0.2">
      <c r="F328" s="48"/>
      <c r="G328" s="49"/>
      <c r="H328" s="50" t="str">
        <f>IF(AND(H327&lt;&gt;"Výkaz výměr:",I327=""),"Výkaz výměr:","")</f>
        <v>Výkaz výměr:</v>
      </c>
      <c r="I328" s="51" t="s">
        <v>133</v>
      </c>
      <c r="J328" s="52"/>
      <c r="K328" s="53"/>
      <c r="L328" s="54"/>
      <c r="M328" s="55">
        <v>3.2</v>
      </c>
      <c r="N328" s="56"/>
      <c r="O328" s="57"/>
      <c r="P328" s="58"/>
      <c r="Q328" s="56"/>
      <c r="R328" s="56"/>
      <c r="S328" s="56"/>
      <c r="T328" s="59" t="s">
        <v>4</v>
      </c>
      <c r="U328" s="56"/>
      <c r="V328" s="56"/>
      <c r="W328" s="60"/>
    </row>
    <row r="329" spans="6:25" s="47" customFormat="1" ht="11.25" outlineLevel="3" x14ac:dyDescent="0.2">
      <c r="F329" s="48"/>
      <c r="G329" s="49"/>
      <c r="H329" s="50" t="str">
        <f>IF(AND(H328&lt;&gt;"Výkaz výměr:",I328=""),"Výkaz výměr:","")</f>
        <v/>
      </c>
      <c r="I329" s="51"/>
      <c r="J329" s="52"/>
      <c r="K329" s="53"/>
      <c r="L329" s="54"/>
      <c r="M329" s="55">
        <v>0</v>
      </c>
      <c r="N329" s="56"/>
      <c r="O329" s="57"/>
      <c r="P329" s="58"/>
      <c r="Q329" s="56"/>
      <c r="R329" s="56"/>
      <c r="S329" s="56"/>
      <c r="T329" s="59" t="s">
        <v>4</v>
      </c>
      <c r="U329" s="56"/>
      <c r="V329" s="56"/>
      <c r="W329" s="60"/>
    </row>
    <row r="330" spans="6:25" s="38" customFormat="1" ht="12" outlineLevel="2" x14ac:dyDescent="0.2">
      <c r="F330" s="30">
        <v>13</v>
      </c>
      <c r="G330" s="31" t="s">
        <v>10</v>
      </c>
      <c r="H330" s="32" t="s">
        <v>68</v>
      </c>
      <c r="I330" s="33" t="s">
        <v>248</v>
      </c>
      <c r="J330" s="31" t="s">
        <v>11</v>
      </c>
      <c r="K330" s="34">
        <v>3.2</v>
      </c>
      <c r="L330" s="35">
        <v>0</v>
      </c>
      <c r="M330" s="34">
        <v>3.2</v>
      </c>
      <c r="N330" s="36"/>
      <c r="O330" s="37">
        <f>M330*N330</f>
        <v>0</v>
      </c>
      <c r="P330" s="37">
        <v>8.0000000000000002E-3</v>
      </c>
      <c r="Q330" s="37">
        <f>M330*P330</f>
        <v>2.5600000000000001E-2</v>
      </c>
      <c r="R330" s="37"/>
      <c r="S330" s="37">
        <f>M330*R330</f>
        <v>0</v>
      </c>
      <c r="T330" s="37">
        <v>21</v>
      </c>
      <c r="U330" s="37">
        <f>O330*T330/100</f>
        <v>0</v>
      </c>
      <c r="V330" s="37">
        <f>U330+O330</f>
        <v>0</v>
      </c>
      <c r="W330" s="37"/>
      <c r="X330" s="37"/>
      <c r="Y330" s="37">
        <v>1</v>
      </c>
    </row>
    <row r="331" spans="6:25" s="38" customFormat="1" ht="12" outlineLevel="2" x14ac:dyDescent="0.2">
      <c r="F331" s="39"/>
      <c r="G331" s="40"/>
      <c r="H331" s="184" t="s">
        <v>95</v>
      </c>
      <c r="I331" s="196"/>
      <c r="J331" s="196"/>
      <c r="K331" s="196"/>
      <c r="L331" s="196"/>
      <c r="M331" s="196"/>
      <c r="N331" s="196"/>
      <c r="O331" s="196"/>
      <c r="P331" s="42"/>
      <c r="Q331" s="43"/>
      <c r="R331" s="42"/>
      <c r="S331" s="43"/>
      <c r="T331" s="44"/>
      <c r="U331" s="44"/>
      <c r="V331" s="44"/>
      <c r="W331" s="45"/>
    </row>
    <row r="332" spans="6:25" s="38" customFormat="1" ht="6" customHeight="1" outlineLevel="2" x14ac:dyDescent="0.2">
      <c r="F332" s="39"/>
      <c r="G332" s="40"/>
      <c r="H332" s="41"/>
      <c r="I332" s="46"/>
      <c r="J332" s="46"/>
      <c r="K332" s="46"/>
      <c r="L332" s="46"/>
      <c r="M332" s="46"/>
      <c r="N332" s="46"/>
      <c r="O332" s="46"/>
      <c r="P332" s="42"/>
      <c r="Q332" s="43"/>
      <c r="R332" s="42"/>
      <c r="S332" s="43"/>
      <c r="T332" s="44"/>
      <c r="U332" s="44"/>
      <c r="V332" s="44"/>
      <c r="W332" s="45"/>
    </row>
    <row r="333" spans="6:25" s="38" customFormat="1" ht="12" outlineLevel="2" x14ac:dyDescent="0.2">
      <c r="F333" s="30">
        <v>14</v>
      </c>
      <c r="G333" s="31" t="s">
        <v>2</v>
      </c>
      <c r="H333" s="32" t="s">
        <v>102</v>
      </c>
      <c r="I333" s="33" t="s">
        <v>216</v>
      </c>
      <c r="J333" s="31" t="s">
        <v>11</v>
      </c>
      <c r="K333" s="34">
        <v>3.2</v>
      </c>
      <c r="L333" s="35">
        <v>0</v>
      </c>
      <c r="M333" s="34">
        <v>3.2</v>
      </c>
      <c r="N333" s="36"/>
      <c r="O333" s="37">
        <f>M333*N333</f>
        <v>0</v>
      </c>
      <c r="P333" s="37"/>
      <c r="Q333" s="37">
        <f>M333*P333</f>
        <v>0</v>
      </c>
      <c r="R333" s="37"/>
      <c r="S333" s="37">
        <f>M333*R333</f>
        <v>0</v>
      </c>
      <c r="T333" s="37">
        <v>21</v>
      </c>
      <c r="U333" s="37">
        <f>O333*T333/100</f>
        <v>0</v>
      </c>
      <c r="V333" s="37">
        <f>U333+O333</f>
        <v>0</v>
      </c>
      <c r="W333" s="37"/>
      <c r="X333" s="37"/>
      <c r="Y333" s="37">
        <v>1</v>
      </c>
    </row>
    <row r="334" spans="6:25" s="38" customFormat="1" ht="12" outlineLevel="2" x14ac:dyDescent="0.2">
      <c r="F334" s="39"/>
      <c r="G334" s="40"/>
      <c r="H334" s="184" t="s">
        <v>95</v>
      </c>
      <c r="I334" s="196"/>
      <c r="J334" s="196"/>
      <c r="K334" s="196"/>
      <c r="L334" s="196"/>
      <c r="M334" s="196"/>
      <c r="N334" s="196"/>
      <c r="O334" s="196"/>
      <c r="P334" s="42"/>
      <c r="Q334" s="43"/>
      <c r="R334" s="42"/>
      <c r="S334" s="43"/>
      <c r="T334" s="44"/>
      <c r="U334" s="44"/>
      <c r="V334" s="44"/>
      <c r="W334" s="45"/>
    </row>
    <row r="335" spans="6:25" s="38" customFormat="1" ht="6" customHeight="1" outlineLevel="2" x14ac:dyDescent="0.2">
      <c r="F335" s="39"/>
      <c r="G335" s="40"/>
      <c r="H335" s="41"/>
      <c r="I335" s="46"/>
      <c r="J335" s="46"/>
      <c r="K335" s="46"/>
      <c r="L335" s="46"/>
      <c r="M335" s="46"/>
      <c r="N335" s="46"/>
      <c r="O335" s="46"/>
      <c r="P335" s="42"/>
      <c r="Q335" s="43"/>
      <c r="R335" s="42"/>
      <c r="S335" s="43"/>
      <c r="T335" s="44"/>
      <c r="U335" s="44"/>
      <c r="V335" s="44"/>
      <c r="W335" s="45"/>
    </row>
    <row r="336" spans="6:25" s="38" customFormat="1" ht="12" outlineLevel="2" x14ac:dyDescent="0.2">
      <c r="F336" s="30">
        <v>15</v>
      </c>
      <c r="G336" s="31" t="s">
        <v>2</v>
      </c>
      <c r="H336" s="32" t="s">
        <v>55</v>
      </c>
      <c r="I336" s="33" t="s">
        <v>198</v>
      </c>
      <c r="J336" s="31" t="s">
        <v>11</v>
      </c>
      <c r="K336" s="34">
        <v>3.3600000000000003</v>
      </c>
      <c r="L336" s="35">
        <v>0</v>
      </c>
      <c r="M336" s="34">
        <v>3.3600000000000003</v>
      </c>
      <c r="N336" s="36"/>
      <c r="O336" s="37">
        <f>M336*N336</f>
        <v>0</v>
      </c>
      <c r="P336" s="37"/>
      <c r="Q336" s="37">
        <f>M336*P336</f>
        <v>0</v>
      </c>
      <c r="R336" s="37"/>
      <c r="S336" s="37">
        <f>M336*R336</f>
        <v>0</v>
      </c>
      <c r="T336" s="37">
        <v>21</v>
      </c>
      <c r="U336" s="37">
        <f>O336*T336/100</f>
        <v>0</v>
      </c>
      <c r="V336" s="37">
        <f>U336+O336</f>
        <v>0</v>
      </c>
      <c r="W336" s="37"/>
      <c r="X336" s="37"/>
      <c r="Y336" s="37">
        <v>1</v>
      </c>
    </row>
    <row r="337" spans="6:25" s="38" customFormat="1" ht="12" outlineLevel="2" x14ac:dyDescent="0.2">
      <c r="F337" s="39"/>
      <c r="G337" s="40"/>
      <c r="H337" s="184" t="s">
        <v>95</v>
      </c>
      <c r="I337" s="196"/>
      <c r="J337" s="196"/>
      <c r="K337" s="196"/>
      <c r="L337" s="196"/>
      <c r="M337" s="196"/>
      <c r="N337" s="196"/>
      <c r="O337" s="196"/>
      <c r="P337" s="42"/>
      <c r="Q337" s="43"/>
      <c r="R337" s="42"/>
      <c r="S337" s="43"/>
      <c r="T337" s="44"/>
      <c r="U337" s="44"/>
      <c r="V337" s="44"/>
      <c r="W337" s="45"/>
    </row>
    <row r="338" spans="6:25" s="38" customFormat="1" ht="6" customHeight="1" outlineLevel="2" x14ac:dyDescent="0.2">
      <c r="F338" s="39"/>
      <c r="G338" s="40"/>
      <c r="H338" s="41"/>
      <c r="I338" s="46"/>
      <c r="J338" s="46"/>
      <c r="K338" s="46"/>
      <c r="L338" s="46"/>
      <c r="M338" s="46"/>
      <c r="N338" s="46"/>
      <c r="O338" s="46"/>
      <c r="P338" s="42"/>
      <c r="Q338" s="43"/>
      <c r="R338" s="42"/>
      <c r="S338" s="43"/>
      <c r="T338" s="44"/>
      <c r="U338" s="44"/>
      <c r="V338" s="44"/>
      <c r="W338" s="45"/>
    </row>
    <row r="339" spans="6:25" s="47" customFormat="1" ht="22.5" outlineLevel="3" x14ac:dyDescent="0.2">
      <c r="F339" s="48"/>
      <c r="G339" s="49"/>
      <c r="H339" s="50" t="str">
        <f>IF(AND(H338&lt;&gt;"Výkaz výměr:",I338=""),"Výkaz výměr:","")</f>
        <v>Výkaz výměr:</v>
      </c>
      <c r="I339" s="51" t="s">
        <v>88</v>
      </c>
      <c r="J339" s="52"/>
      <c r="K339" s="53"/>
      <c r="L339" s="54"/>
      <c r="M339" s="55">
        <v>3.3600000000000003</v>
      </c>
      <c r="N339" s="56"/>
      <c r="O339" s="57"/>
      <c r="P339" s="58"/>
      <c r="Q339" s="56"/>
      <c r="R339" s="56"/>
      <c r="S339" s="56"/>
      <c r="T339" s="59" t="s">
        <v>4</v>
      </c>
      <c r="U339" s="56"/>
      <c r="V339" s="56"/>
      <c r="W339" s="60"/>
    </row>
    <row r="340" spans="6:25" s="47" customFormat="1" ht="11.25" outlineLevel="3" x14ac:dyDescent="0.2">
      <c r="F340" s="48"/>
      <c r="G340" s="49"/>
      <c r="H340" s="50" t="str">
        <f>IF(AND(H339&lt;&gt;"Výkaz výměr:",I339=""),"Výkaz výměr:","")</f>
        <v/>
      </c>
      <c r="I340" s="51"/>
      <c r="J340" s="52"/>
      <c r="K340" s="53"/>
      <c r="L340" s="54"/>
      <c r="M340" s="55">
        <v>0</v>
      </c>
      <c r="N340" s="56"/>
      <c r="O340" s="57"/>
      <c r="P340" s="58"/>
      <c r="Q340" s="56"/>
      <c r="R340" s="56"/>
      <c r="S340" s="56"/>
      <c r="T340" s="59" t="s">
        <v>4</v>
      </c>
      <c r="U340" s="56"/>
      <c r="V340" s="56"/>
      <c r="W340" s="60"/>
    </row>
    <row r="341" spans="6:25" s="38" customFormat="1" ht="12" outlineLevel="2" x14ac:dyDescent="0.2">
      <c r="F341" s="30">
        <v>16</v>
      </c>
      <c r="G341" s="31" t="s">
        <v>10</v>
      </c>
      <c r="H341" s="32" t="s">
        <v>84</v>
      </c>
      <c r="I341" s="33" t="s">
        <v>235</v>
      </c>
      <c r="J341" s="31" t="s">
        <v>0</v>
      </c>
      <c r="K341" s="34">
        <v>3.54</v>
      </c>
      <c r="L341" s="35">
        <v>0</v>
      </c>
      <c r="M341" s="34">
        <v>3.54</v>
      </c>
      <c r="N341" s="36"/>
      <c r="O341" s="37">
        <f>M341*N341</f>
        <v>0</v>
      </c>
      <c r="P341" s="37"/>
      <c r="Q341" s="37">
        <f>M341*P341</f>
        <v>0</v>
      </c>
      <c r="R341" s="37"/>
      <c r="S341" s="37">
        <f>M341*R341</f>
        <v>0</v>
      </c>
      <c r="T341" s="37">
        <v>21</v>
      </c>
      <c r="U341" s="37">
        <f>O341*T341/100</f>
        <v>0</v>
      </c>
      <c r="V341" s="37">
        <f>U341+O341</f>
        <v>0</v>
      </c>
      <c r="W341" s="37"/>
      <c r="X341" s="37"/>
      <c r="Y341" s="37">
        <v>1</v>
      </c>
    </row>
    <row r="342" spans="6:25" s="38" customFormat="1" ht="12" outlineLevel="2" x14ac:dyDescent="0.2">
      <c r="F342" s="39"/>
      <c r="G342" s="40"/>
      <c r="H342" s="184" t="s">
        <v>95</v>
      </c>
      <c r="I342" s="196"/>
      <c r="J342" s="196"/>
      <c r="K342" s="196"/>
      <c r="L342" s="196"/>
      <c r="M342" s="196"/>
      <c r="N342" s="196"/>
      <c r="O342" s="196"/>
      <c r="P342" s="42"/>
      <c r="Q342" s="43"/>
      <c r="R342" s="42"/>
      <c r="S342" s="43"/>
      <c r="T342" s="44"/>
      <c r="U342" s="44"/>
      <c r="V342" s="44"/>
      <c r="W342" s="45"/>
    </row>
    <row r="343" spans="6:25" s="38" customFormat="1" ht="6" customHeight="1" outlineLevel="2" x14ac:dyDescent="0.2">
      <c r="F343" s="39"/>
      <c r="G343" s="40"/>
      <c r="H343" s="41"/>
      <c r="I343" s="46"/>
      <c r="J343" s="46"/>
      <c r="K343" s="46"/>
      <c r="L343" s="46"/>
      <c r="M343" s="46"/>
      <c r="N343" s="46"/>
      <c r="O343" s="46"/>
      <c r="P343" s="42"/>
      <c r="Q343" s="43"/>
      <c r="R343" s="42"/>
      <c r="S343" s="43"/>
      <c r="T343" s="44"/>
      <c r="U343" s="44"/>
      <c r="V343" s="44"/>
      <c r="W343" s="45"/>
    </row>
    <row r="344" spans="6:25" s="3" customFormat="1" ht="12.75" customHeight="1" outlineLevel="2" x14ac:dyDescent="0.2">
      <c r="F344" s="9"/>
      <c r="G344" s="10"/>
      <c r="H344" s="10"/>
      <c r="I344" s="11"/>
      <c r="J344" s="10"/>
      <c r="K344" s="12"/>
      <c r="L344" s="13"/>
      <c r="M344" s="12"/>
      <c r="N344" s="13"/>
      <c r="O344" s="14"/>
      <c r="P344" s="15"/>
      <c r="Q344" s="13"/>
      <c r="R344" s="13"/>
      <c r="S344" s="13"/>
      <c r="T344" s="16" t="s">
        <v>4</v>
      </c>
      <c r="U344" s="13"/>
      <c r="V344" s="13"/>
      <c r="W344" s="13"/>
    </row>
    <row r="345" spans="6:25" s="69" customFormat="1" ht="16.5" customHeight="1" outlineLevel="1" x14ac:dyDescent="0.2">
      <c r="F345" s="70"/>
      <c r="G345" s="71"/>
      <c r="H345" s="72"/>
      <c r="I345" s="72" t="s">
        <v>135</v>
      </c>
      <c r="J345" s="71"/>
      <c r="K345" s="73"/>
      <c r="L345" s="74"/>
      <c r="M345" s="73"/>
      <c r="N345" s="74"/>
      <c r="O345" s="75">
        <f>SUBTOTAL(9,O346:O362)</f>
        <v>0</v>
      </c>
      <c r="P345" s="76"/>
      <c r="Q345" s="75">
        <f>SUBTOTAL(9,Q346:Q362)</f>
        <v>2.8332000000000003E-2</v>
      </c>
      <c r="R345" s="74"/>
      <c r="S345" s="75">
        <f>SUBTOTAL(9,S346:S362)</f>
        <v>0</v>
      </c>
      <c r="T345" s="77"/>
      <c r="U345" s="75">
        <f>SUBTOTAL(9,U346:U362)</f>
        <v>0</v>
      </c>
      <c r="V345" s="75">
        <f>SUBTOTAL(9,V346:V362)</f>
        <v>0</v>
      </c>
      <c r="W345" s="78"/>
      <c r="Y345" s="75">
        <f>SUBTOTAL(9,Y346:Y362)</f>
        <v>3</v>
      </c>
    </row>
    <row r="346" spans="6:25" s="38" customFormat="1" ht="12" outlineLevel="2" x14ac:dyDescent="0.2">
      <c r="F346" s="30">
        <v>17</v>
      </c>
      <c r="G346" s="31" t="s">
        <v>2</v>
      </c>
      <c r="H346" s="32" t="s">
        <v>103</v>
      </c>
      <c r="I346" s="33" t="s">
        <v>213</v>
      </c>
      <c r="J346" s="31" t="s">
        <v>11</v>
      </c>
      <c r="K346" s="34">
        <v>54</v>
      </c>
      <c r="L346" s="35">
        <v>0</v>
      </c>
      <c r="M346" s="34">
        <v>54</v>
      </c>
      <c r="N346" s="36"/>
      <c r="O346" s="37">
        <f>M346*N346</f>
        <v>0</v>
      </c>
      <c r="P346" s="37">
        <v>4.2999999999999999E-4</v>
      </c>
      <c r="Q346" s="37">
        <f>M346*P346</f>
        <v>2.3220000000000001E-2</v>
      </c>
      <c r="R346" s="37"/>
      <c r="S346" s="37">
        <f>M346*R346</f>
        <v>0</v>
      </c>
      <c r="T346" s="37">
        <v>21</v>
      </c>
      <c r="U346" s="37">
        <f>O346*T346/100</f>
        <v>0</v>
      </c>
      <c r="V346" s="37">
        <f>U346+O346</f>
        <v>0</v>
      </c>
      <c r="W346" s="37"/>
      <c r="X346" s="37"/>
      <c r="Y346" s="37">
        <v>1</v>
      </c>
    </row>
    <row r="347" spans="6:25" s="38" customFormat="1" ht="12" outlineLevel="2" x14ac:dyDescent="0.2">
      <c r="F347" s="39"/>
      <c r="G347" s="40"/>
      <c r="H347" s="184" t="s">
        <v>95</v>
      </c>
      <c r="I347" s="196"/>
      <c r="J347" s="196"/>
      <c r="K347" s="196"/>
      <c r="L347" s="196"/>
      <c r="M347" s="196"/>
      <c r="N347" s="196"/>
      <c r="O347" s="196"/>
      <c r="P347" s="42"/>
      <c r="Q347" s="43"/>
      <c r="R347" s="42"/>
      <c r="S347" s="43"/>
      <c r="T347" s="44"/>
      <c r="U347" s="44"/>
      <c r="V347" s="44"/>
      <c r="W347" s="45"/>
    </row>
    <row r="348" spans="6:25" s="38" customFormat="1" ht="6" customHeight="1" outlineLevel="2" x14ac:dyDescent="0.2">
      <c r="F348" s="39"/>
      <c r="G348" s="40"/>
      <c r="H348" s="41"/>
      <c r="I348" s="46"/>
      <c r="J348" s="46"/>
      <c r="K348" s="46"/>
      <c r="L348" s="46"/>
      <c r="M348" s="46"/>
      <c r="N348" s="46"/>
      <c r="O348" s="46"/>
      <c r="P348" s="42"/>
      <c r="Q348" s="43"/>
      <c r="R348" s="42"/>
      <c r="S348" s="43"/>
      <c r="T348" s="44"/>
      <c r="U348" s="44"/>
      <c r="V348" s="44"/>
      <c r="W348" s="45"/>
    </row>
    <row r="349" spans="6:25" s="47" customFormat="1" ht="22.5" outlineLevel="3" x14ac:dyDescent="0.2">
      <c r="F349" s="48"/>
      <c r="G349" s="49"/>
      <c r="H349" s="50" t="str">
        <f>IF(AND(H348&lt;&gt;"Výkaz výměr:",I348=""),"Výkaz výměr:","")</f>
        <v>Výkaz výměr:</v>
      </c>
      <c r="I349" s="51" t="s">
        <v>210</v>
      </c>
      <c r="J349" s="52"/>
      <c r="K349" s="53"/>
      <c r="L349" s="54"/>
      <c r="M349" s="55">
        <v>54</v>
      </c>
      <c r="N349" s="56"/>
      <c r="O349" s="57"/>
      <c r="P349" s="58"/>
      <c r="Q349" s="56"/>
      <c r="R349" s="56"/>
      <c r="S349" s="56"/>
      <c r="T349" s="59" t="s">
        <v>4</v>
      </c>
      <c r="U349" s="56"/>
      <c r="V349" s="56"/>
      <c r="W349" s="60"/>
    </row>
    <row r="350" spans="6:25" s="47" customFormat="1" ht="11.25" outlineLevel="3" x14ac:dyDescent="0.2">
      <c r="F350" s="48"/>
      <c r="G350" s="49"/>
      <c r="H350" s="50" t="str">
        <f>IF(AND(H349&lt;&gt;"Výkaz výměr:",I349=""),"Výkaz výměr:","")</f>
        <v/>
      </c>
      <c r="I350" s="51"/>
      <c r="J350" s="52"/>
      <c r="K350" s="53"/>
      <c r="L350" s="54"/>
      <c r="M350" s="55">
        <v>0</v>
      </c>
      <c r="N350" s="56"/>
      <c r="O350" s="57"/>
      <c r="P350" s="58"/>
      <c r="Q350" s="56"/>
      <c r="R350" s="56"/>
      <c r="S350" s="56"/>
      <c r="T350" s="59" t="s">
        <v>4</v>
      </c>
      <c r="U350" s="56"/>
      <c r="V350" s="56"/>
      <c r="W350" s="60"/>
    </row>
    <row r="351" spans="6:25" s="38" customFormat="1" ht="12" outlineLevel="2" x14ac:dyDescent="0.2">
      <c r="F351" s="30">
        <v>18</v>
      </c>
      <c r="G351" s="31" t="s">
        <v>10</v>
      </c>
      <c r="H351" s="32" t="s">
        <v>69</v>
      </c>
      <c r="I351" s="33" t="s">
        <v>193</v>
      </c>
      <c r="J351" s="31" t="s">
        <v>11</v>
      </c>
      <c r="K351" s="34">
        <v>55.097999999999999</v>
      </c>
      <c r="L351" s="35"/>
      <c r="M351" s="34">
        <v>55.097999999999999</v>
      </c>
      <c r="N351" s="36"/>
      <c r="O351" s="37">
        <f>M351*N351</f>
        <v>0</v>
      </c>
      <c r="P351" s="37"/>
      <c r="Q351" s="37">
        <f>M351*P351</f>
        <v>0</v>
      </c>
      <c r="R351" s="37"/>
      <c r="S351" s="37">
        <f>M351*R351</f>
        <v>0</v>
      </c>
      <c r="T351" s="37">
        <v>21</v>
      </c>
      <c r="U351" s="37">
        <f>O351*T351/100</f>
        <v>0</v>
      </c>
      <c r="V351" s="37">
        <f>U351+O351</f>
        <v>0</v>
      </c>
      <c r="W351" s="37"/>
      <c r="X351" s="37"/>
      <c r="Y351" s="37">
        <v>1</v>
      </c>
    </row>
    <row r="352" spans="6:25" s="38" customFormat="1" ht="12" outlineLevel="2" x14ac:dyDescent="0.2">
      <c r="F352" s="39"/>
      <c r="G352" s="40"/>
      <c r="H352" s="184" t="s">
        <v>95</v>
      </c>
      <c r="I352" s="196" t="s">
        <v>214</v>
      </c>
      <c r="J352" s="196"/>
      <c r="K352" s="196"/>
      <c r="L352" s="196"/>
      <c r="M352" s="196"/>
      <c r="N352" s="196"/>
      <c r="O352" s="196"/>
      <c r="P352" s="42"/>
      <c r="Q352" s="43"/>
      <c r="R352" s="42"/>
      <c r="S352" s="43"/>
      <c r="T352" s="44"/>
      <c r="U352" s="44"/>
      <c r="V352" s="44"/>
      <c r="W352" s="45"/>
    </row>
    <row r="353" spans="6:25" s="38" customFormat="1" ht="6" customHeight="1" outlineLevel="2" x14ac:dyDescent="0.2">
      <c r="F353" s="39"/>
      <c r="G353" s="40"/>
      <c r="H353" s="41"/>
      <c r="I353" s="46"/>
      <c r="J353" s="46"/>
      <c r="K353" s="46"/>
      <c r="L353" s="46"/>
      <c r="M353" s="46"/>
      <c r="N353" s="46"/>
      <c r="O353" s="46"/>
      <c r="P353" s="42"/>
      <c r="Q353" s="43"/>
      <c r="R353" s="42"/>
      <c r="S353" s="43"/>
      <c r="T353" s="44"/>
      <c r="U353" s="44"/>
      <c r="V353" s="44"/>
      <c r="W353" s="45"/>
    </row>
    <row r="354" spans="6:25" s="47" customFormat="1" ht="22.5" outlineLevel="3" x14ac:dyDescent="0.2">
      <c r="F354" s="48"/>
      <c r="G354" s="49"/>
      <c r="H354" s="50" t="str">
        <f>IF(AND(H353&lt;&gt;"Výkaz výměr:",I353=""),"Výkaz výměr:","")</f>
        <v>Výkaz výměr:</v>
      </c>
      <c r="I354" s="51" t="s">
        <v>219</v>
      </c>
      <c r="J354" s="52"/>
      <c r="K354" s="53"/>
      <c r="L354" s="54"/>
      <c r="M354" s="55">
        <v>55.097999999999999</v>
      </c>
      <c r="N354" s="56"/>
      <c r="O354" s="57"/>
      <c r="P354" s="58"/>
      <c r="Q354" s="56"/>
      <c r="R354" s="56"/>
      <c r="S354" s="56"/>
      <c r="T354" s="59" t="s">
        <v>4</v>
      </c>
      <c r="U354" s="56"/>
      <c r="V354" s="56"/>
      <c r="W354" s="60"/>
    </row>
    <row r="355" spans="6:25" s="47" customFormat="1" ht="11.25" outlineLevel="3" x14ac:dyDescent="0.2">
      <c r="F355" s="48"/>
      <c r="G355" s="49"/>
      <c r="H355" s="50" t="str">
        <f>IF(AND(H354&lt;&gt;"Výkaz výměr:",I354=""),"Výkaz výměr:","")</f>
        <v/>
      </c>
      <c r="I355" s="51"/>
      <c r="J355" s="52"/>
      <c r="K355" s="53"/>
      <c r="L355" s="54"/>
      <c r="M355" s="55">
        <v>0</v>
      </c>
      <c r="N355" s="56"/>
      <c r="O355" s="57"/>
      <c r="P355" s="58"/>
      <c r="Q355" s="56"/>
      <c r="R355" s="56"/>
      <c r="S355" s="56"/>
      <c r="T355" s="59" t="s">
        <v>4</v>
      </c>
      <c r="U355" s="56"/>
      <c r="V355" s="56"/>
      <c r="W355" s="60"/>
    </row>
    <row r="356" spans="6:25" s="38" customFormat="1" ht="12" outlineLevel="2" x14ac:dyDescent="0.2">
      <c r="F356" s="30">
        <v>19</v>
      </c>
      <c r="G356" s="31" t="s">
        <v>2</v>
      </c>
      <c r="H356" s="32" t="s">
        <v>104</v>
      </c>
      <c r="I356" s="33" t="s">
        <v>265</v>
      </c>
      <c r="J356" s="31" t="s">
        <v>11</v>
      </c>
      <c r="K356" s="34">
        <v>8.52</v>
      </c>
      <c r="L356" s="35">
        <v>0</v>
      </c>
      <c r="M356" s="34">
        <v>8.52</v>
      </c>
      <c r="N356" s="36"/>
      <c r="O356" s="37">
        <f>M356*N356</f>
        <v>0</v>
      </c>
      <c r="P356" s="37">
        <v>6.0000000000000006E-4</v>
      </c>
      <c r="Q356" s="37">
        <f>M356*P356</f>
        <v>5.1120000000000002E-3</v>
      </c>
      <c r="R356" s="37"/>
      <c r="S356" s="37">
        <f>M356*R356</f>
        <v>0</v>
      </c>
      <c r="T356" s="37">
        <v>21</v>
      </c>
      <c r="U356" s="37">
        <f>O356*T356/100</f>
        <v>0</v>
      </c>
      <c r="V356" s="37">
        <f>U356+O356</f>
        <v>0</v>
      </c>
      <c r="W356" s="37"/>
      <c r="X356" s="37"/>
      <c r="Y356" s="37">
        <v>1</v>
      </c>
    </row>
    <row r="357" spans="6:25" s="38" customFormat="1" ht="12" outlineLevel="2" x14ac:dyDescent="0.2">
      <c r="F357" s="39"/>
      <c r="G357" s="40"/>
      <c r="H357" s="184" t="s">
        <v>95</v>
      </c>
      <c r="I357" s="196"/>
      <c r="J357" s="196"/>
      <c r="K357" s="196"/>
      <c r="L357" s="196"/>
      <c r="M357" s="196"/>
      <c r="N357" s="196"/>
      <c r="O357" s="196"/>
      <c r="P357" s="42"/>
      <c r="Q357" s="43"/>
      <c r="R357" s="42"/>
      <c r="S357" s="43"/>
      <c r="T357" s="44"/>
      <c r="U357" s="44"/>
      <c r="V357" s="44"/>
      <c r="W357" s="45"/>
    </row>
    <row r="358" spans="6:25" s="38" customFormat="1" ht="6" customHeight="1" outlineLevel="2" x14ac:dyDescent="0.2">
      <c r="F358" s="39"/>
      <c r="G358" s="40"/>
      <c r="H358" s="41"/>
      <c r="I358" s="46"/>
      <c r="J358" s="46"/>
      <c r="K358" s="46"/>
      <c r="L358" s="46"/>
      <c r="M358" s="46"/>
      <c r="N358" s="46"/>
      <c r="O358" s="46"/>
      <c r="P358" s="42"/>
      <c r="Q358" s="43"/>
      <c r="R358" s="42"/>
      <c r="S358" s="43"/>
      <c r="T358" s="44"/>
      <c r="U358" s="44"/>
      <c r="V358" s="44"/>
      <c r="W358" s="45"/>
    </row>
    <row r="359" spans="6:25" s="47" customFormat="1" ht="22.5" outlineLevel="3" x14ac:dyDescent="0.2">
      <c r="F359" s="48"/>
      <c r="G359" s="49"/>
      <c r="H359" s="50" t="str">
        <f>IF(AND(H358&lt;&gt;"Výkaz výměr:",I358=""),"Výkaz výměr:","")</f>
        <v>Výkaz výměr:</v>
      </c>
      <c r="I359" s="51" t="s">
        <v>190</v>
      </c>
      <c r="J359" s="52"/>
      <c r="K359" s="53"/>
      <c r="L359" s="54"/>
      <c r="M359" s="55">
        <v>2.88</v>
      </c>
      <c r="N359" s="56"/>
      <c r="O359" s="57"/>
      <c r="P359" s="58"/>
      <c r="Q359" s="56"/>
      <c r="R359" s="56"/>
      <c r="S359" s="56"/>
      <c r="T359" s="59" t="s">
        <v>4</v>
      </c>
      <c r="U359" s="56"/>
      <c r="V359" s="56"/>
      <c r="W359" s="60"/>
    </row>
    <row r="360" spans="6:25" s="47" customFormat="1" ht="22.5" outlineLevel="3" x14ac:dyDescent="0.2">
      <c r="F360" s="48"/>
      <c r="G360" s="49"/>
      <c r="H360" s="50" t="str">
        <f>IF(AND(H359&lt;&gt;"Výkaz výměr:",I359=""),"Výkaz výměr:","")</f>
        <v/>
      </c>
      <c r="I360" s="51" t="s">
        <v>181</v>
      </c>
      <c r="J360" s="52"/>
      <c r="K360" s="53"/>
      <c r="L360" s="54"/>
      <c r="M360" s="55">
        <v>5.64</v>
      </c>
      <c r="N360" s="56"/>
      <c r="O360" s="57"/>
      <c r="P360" s="58"/>
      <c r="Q360" s="56"/>
      <c r="R360" s="56"/>
      <c r="S360" s="56"/>
      <c r="T360" s="59" t="s">
        <v>4</v>
      </c>
      <c r="U360" s="56"/>
      <c r="V360" s="56"/>
      <c r="W360" s="60"/>
    </row>
    <row r="361" spans="6:25" s="47" customFormat="1" ht="11.25" outlineLevel="3" x14ac:dyDescent="0.2">
      <c r="F361" s="48"/>
      <c r="G361" s="49"/>
      <c r="H361" s="50" t="str">
        <f>IF(AND(H360&lt;&gt;"Výkaz výměr:",I360=""),"Výkaz výměr:","")</f>
        <v/>
      </c>
      <c r="I361" s="51"/>
      <c r="J361" s="52"/>
      <c r="K361" s="53"/>
      <c r="L361" s="54"/>
      <c r="M361" s="55">
        <v>0</v>
      </c>
      <c r="N361" s="56"/>
      <c r="O361" s="57"/>
      <c r="P361" s="58"/>
      <c r="Q361" s="56"/>
      <c r="R361" s="56"/>
      <c r="S361" s="56"/>
      <c r="T361" s="59" t="s">
        <v>4</v>
      </c>
      <c r="U361" s="56"/>
      <c r="V361" s="56"/>
      <c r="W361" s="60"/>
    </row>
    <row r="362" spans="6:25" s="3" customFormat="1" ht="12.75" customHeight="1" outlineLevel="2" x14ac:dyDescent="0.2">
      <c r="F362" s="9"/>
      <c r="G362" s="10"/>
      <c r="H362" s="10"/>
      <c r="I362" s="11"/>
      <c r="J362" s="10"/>
      <c r="K362" s="12"/>
      <c r="L362" s="13"/>
      <c r="M362" s="12"/>
      <c r="N362" s="13"/>
      <c r="O362" s="14"/>
      <c r="P362" s="15"/>
      <c r="Q362" s="13"/>
      <c r="R362" s="13"/>
      <c r="S362" s="13"/>
      <c r="T362" s="16" t="s">
        <v>4</v>
      </c>
      <c r="U362" s="13"/>
      <c r="V362" s="13"/>
      <c r="W362" s="13"/>
    </row>
    <row r="363" spans="6:25" s="69" customFormat="1" ht="16.5" customHeight="1" outlineLevel="1" x14ac:dyDescent="0.2">
      <c r="F363" s="70"/>
      <c r="G363" s="71"/>
      <c r="H363" s="72"/>
      <c r="I363" s="72" t="s">
        <v>89</v>
      </c>
      <c r="J363" s="71"/>
      <c r="K363" s="73"/>
      <c r="L363" s="74"/>
      <c r="M363" s="73"/>
      <c r="N363" s="74"/>
      <c r="O363" s="75">
        <f>SUBTOTAL(9,O364:O374)</f>
        <v>0</v>
      </c>
      <c r="P363" s="76"/>
      <c r="Q363" s="75">
        <f>SUBTOTAL(9,Q364:Q374)</f>
        <v>0.34058322400000002</v>
      </c>
      <c r="R363" s="74"/>
      <c r="S363" s="75">
        <f>SUBTOTAL(9,S364:S374)</f>
        <v>0</v>
      </c>
      <c r="T363" s="77"/>
      <c r="U363" s="75">
        <f>SUBTOTAL(9,U364:U374)</f>
        <v>0</v>
      </c>
      <c r="V363" s="75">
        <f>SUBTOTAL(9,V364:V374)</f>
        <v>0</v>
      </c>
      <c r="W363" s="78"/>
      <c r="Y363" s="75">
        <f>SUBTOTAL(9,Y364:Y374)</f>
        <v>2</v>
      </c>
    </row>
    <row r="364" spans="6:25" s="38" customFormat="1" ht="12" outlineLevel="2" x14ac:dyDescent="0.2">
      <c r="F364" s="30">
        <v>20</v>
      </c>
      <c r="G364" s="31" t="s">
        <v>2</v>
      </c>
      <c r="H364" s="32" t="s">
        <v>105</v>
      </c>
      <c r="I364" s="33" t="s">
        <v>169</v>
      </c>
      <c r="J364" s="31" t="s">
        <v>11</v>
      </c>
      <c r="K364" s="34">
        <v>774.053</v>
      </c>
      <c r="L364" s="35">
        <v>0</v>
      </c>
      <c r="M364" s="34">
        <v>774.053</v>
      </c>
      <c r="N364" s="36"/>
      <c r="O364" s="37">
        <f>M364*N364</f>
        <v>0</v>
      </c>
      <c r="P364" s="37">
        <v>2.0000000000000001E-4</v>
      </c>
      <c r="Q364" s="37">
        <f>M364*P364</f>
        <v>0.15481060000000002</v>
      </c>
      <c r="R364" s="37"/>
      <c r="S364" s="37">
        <f>M364*R364</f>
        <v>0</v>
      </c>
      <c r="T364" s="37">
        <v>21</v>
      </c>
      <c r="U364" s="37">
        <f>O364*T364/100</f>
        <v>0</v>
      </c>
      <c r="V364" s="37">
        <f>U364+O364</f>
        <v>0</v>
      </c>
      <c r="W364" s="37"/>
      <c r="X364" s="37"/>
      <c r="Y364" s="37">
        <v>1</v>
      </c>
    </row>
    <row r="365" spans="6:25" s="38" customFormat="1" ht="12" outlineLevel="2" x14ac:dyDescent="0.2">
      <c r="F365" s="39"/>
      <c r="G365" s="40"/>
      <c r="H365" s="184" t="s">
        <v>95</v>
      </c>
      <c r="I365" s="196"/>
      <c r="J365" s="196"/>
      <c r="K365" s="196"/>
      <c r="L365" s="196"/>
      <c r="M365" s="196"/>
      <c r="N365" s="196"/>
      <c r="O365" s="196"/>
      <c r="P365" s="42"/>
      <c r="Q365" s="43"/>
      <c r="R365" s="42"/>
      <c r="S365" s="43"/>
      <c r="T365" s="44"/>
      <c r="U365" s="44"/>
      <c r="V365" s="44"/>
      <c r="W365" s="45"/>
    </row>
    <row r="366" spans="6:25" s="38" customFormat="1" ht="6" customHeight="1" outlineLevel="2" x14ac:dyDescent="0.2">
      <c r="F366" s="39"/>
      <c r="G366" s="40"/>
      <c r="H366" s="41"/>
      <c r="I366" s="46"/>
      <c r="J366" s="46"/>
      <c r="K366" s="46"/>
      <c r="L366" s="46"/>
      <c r="M366" s="46"/>
      <c r="N366" s="46"/>
      <c r="O366" s="46"/>
      <c r="P366" s="42"/>
      <c r="Q366" s="43"/>
      <c r="R366" s="42"/>
      <c r="S366" s="43"/>
      <c r="T366" s="44"/>
      <c r="U366" s="44"/>
      <c r="V366" s="44"/>
      <c r="W366" s="45"/>
    </row>
    <row r="367" spans="6:25" s="47" customFormat="1" ht="11.25" outlineLevel="3" x14ac:dyDescent="0.2">
      <c r="F367" s="48"/>
      <c r="G367" s="49"/>
      <c r="H367" s="50" t="str">
        <f>IF(AND(H366&lt;&gt;"Výkaz výměr:",I366=""),"Výkaz výměr:","")</f>
        <v>Výkaz výměr:</v>
      </c>
      <c r="I367" s="51" t="s">
        <v>38</v>
      </c>
      <c r="J367" s="52"/>
      <c r="K367" s="53"/>
      <c r="L367" s="54"/>
      <c r="M367" s="55">
        <v>774.053</v>
      </c>
      <c r="N367" s="56"/>
      <c r="O367" s="57"/>
      <c r="P367" s="58"/>
      <c r="Q367" s="56"/>
      <c r="R367" s="56"/>
      <c r="S367" s="56"/>
      <c r="T367" s="59" t="s">
        <v>4</v>
      </c>
      <c r="U367" s="56"/>
      <c r="V367" s="56"/>
      <c r="W367" s="60"/>
    </row>
    <row r="368" spans="6:25" s="47" customFormat="1" ht="11.25" outlineLevel="3" x14ac:dyDescent="0.2">
      <c r="F368" s="48"/>
      <c r="G368" s="49"/>
      <c r="H368" s="50" t="str">
        <f>IF(AND(H367&lt;&gt;"Výkaz výměr:",I367=""),"Výkaz výměr:","")</f>
        <v/>
      </c>
      <c r="I368" s="51"/>
      <c r="J368" s="52"/>
      <c r="K368" s="53"/>
      <c r="L368" s="54"/>
      <c r="M368" s="55">
        <v>0</v>
      </c>
      <c r="N368" s="56"/>
      <c r="O368" s="57"/>
      <c r="P368" s="58"/>
      <c r="Q368" s="56"/>
      <c r="R368" s="56"/>
      <c r="S368" s="56"/>
      <c r="T368" s="59" t="s">
        <v>4</v>
      </c>
      <c r="U368" s="56"/>
      <c r="V368" s="56"/>
      <c r="W368" s="60"/>
    </row>
    <row r="369" spans="6:25" s="38" customFormat="1" ht="12" outlineLevel="2" x14ac:dyDescent="0.2">
      <c r="F369" s="30">
        <v>21</v>
      </c>
      <c r="G369" s="31" t="s">
        <v>2</v>
      </c>
      <c r="H369" s="32" t="s">
        <v>106</v>
      </c>
      <c r="I369" s="33" t="s">
        <v>168</v>
      </c>
      <c r="J369" s="31" t="s">
        <v>11</v>
      </c>
      <c r="K369" s="34">
        <v>774.05259999999998</v>
      </c>
      <c r="L369" s="35">
        <v>0</v>
      </c>
      <c r="M369" s="34">
        <v>774.05259999999998</v>
      </c>
      <c r="N369" s="36"/>
      <c r="O369" s="37">
        <f>M369*N369</f>
        <v>0</v>
      </c>
      <c r="P369" s="37">
        <v>2.4000000000000001E-4</v>
      </c>
      <c r="Q369" s="37">
        <f>M369*P369</f>
        <v>0.185772624</v>
      </c>
      <c r="R369" s="37"/>
      <c r="S369" s="37">
        <f>M369*R369</f>
        <v>0</v>
      </c>
      <c r="T369" s="37">
        <v>21</v>
      </c>
      <c r="U369" s="37">
        <f>O369*T369/100</f>
        <v>0</v>
      </c>
      <c r="V369" s="37">
        <f>U369+O369</f>
        <v>0</v>
      </c>
      <c r="W369" s="37"/>
      <c r="X369" s="37"/>
      <c r="Y369" s="37">
        <v>1</v>
      </c>
    </row>
    <row r="370" spans="6:25" s="38" customFormat="1" ht="12" outlineLevel="2" x14ac:dyDescent="0.2">
      <c r="F370" s="39"/>
      <c r="G370" s="40"/>
      <c r="H370" s="184" t="s">
        <v>95</v>
      </c>
      <c r="I370" s="196"/>
      <c r="J370" s="196"/>
      <c r="K370" s="196"/>
      <c r="L370" s="196"/>
      <c r="M370" s="196"/>
      <c r="N370" s="196"/>
      <c r="O370" s="196"/>
      <c r="P370" s="42"/>
      <c r="Q370" s="43"/>
      <c r="R370" s="42"/>
      <c r="S370" s="43"/>
      <c r="T370" s="44"/>
      <c r="U370" s="44"/>
      <c r="V370" s="44"/>
      <c r="W370" s="45"/>
    </row>
    <row r="371" spans="6:25" s="38" customFormat="1" ht="6" customHeight="1" outlineLevel="2" x14ac:dyDescent="0.2">
      <c r="F371" s="39"/>
      <c r="G371" s="40"/>
      <c r="H371" s="41"/>
      <c r="I371" s="46"/>
      <c r="J371" s="46"/>
      <c r="K371" s="46"/>
      <c r="L371" s="46"/>
      <c r="M371" s="46"/>
      <c r="N371" s="46"/>
      <c r="O371" s="46"/>
      <c r="P371" s="42"/>
      <c r="Q371" s="43"/>
      <c r="R371" s="42"/>
      <c r="S371" s="43"/>
      <c r="T371" s="44"/>
      <c r="U371" s="44"/>
      <c r="V371" s="44"/>
      <c r="W371" s="45"/>
    </row>
    <row r="372" spans="6:25" s="47" customFormat="1" ht="22.5" outlineLevel="3" x14ac:dyDescent="0.2">
      <c r="F372" s="48"/>
      <c r="G372" s="49"/>
      <c r="H372" s="50" t="str">
        <f>IF(AND(H371&lt;&gt;"Výkaz výměr:",I371=""),"Výkaz výměr:","")</f>
        <v>Výkaz výměr:</v>
      </c>
      <c r="I372" s="51" t="s">
        <v>187</v>
      </c>
      <c r="J372" s="52"/>
      <c r="K372" s="53"/>
      <c r="L372" s="54"/>
      <c r="M372" s="55">
        <v>774.05259999999998</v>
      </c>
      <c r="N372" s="56"/>
      <c r="O372" s="57"/>
      <c r="P372" s="58"/>
      <c r="Q372" s="56"/>
      <c r="R372" s="56"/>
      <c r="S372" s="56"/>
      <c r="T372" s="59" t="s">
        <v>4</v>
      </c>
      <c r="U372" s="56"/>
      <c r="V372" s="56"/>
      <c r="W372" s="60"/>
    </row>
    <row r="373" spans="6:25" s="47" customFormat="1" ht="11.25" outlineLevel="3" x14ac:dyDescent="0.2">
      <c r="F373" s="48"/>
      <c r="G373" s="49"/>
      <c r="H373" s="50" t="str">
        <f>IF(AND(H372&lt;&gt;"Výkaz výměr:",I372=""),"Výkaz výměr:","")</f>
        <v/>
      </c>
      <c r="I373" s="51"/>
      <c r="J373" s="52"/>
      <c r="K373" s="53"/>
      <c r="L373" s="54"/>
      <c r="M373" s="55">
        <v>0</v>
      </c>
      <c r="N373" s="56"/>
      <c r="O373" s="57"/>
      <c r="P373" s="58"/>
      <c r="Q373" s="56"/>
      <c r="R373" s="56"/>
      <c r="S373" s="56"/>
      <c r="T373" s="59" t="s">
        <v>4</v>
      </c>
      <c r="U373" s="56"/>
      <c r="V373" s="56"/>
      <c r="W373" s="60"/>
    </row>
    <row r="374" spans="6:25" s="3" customFormat="1" ht="12.75" customHeight="1" outlineLevel="2" x14ac:dyDescent="0.2">
      <c r="F374" s="9"/>
      <c r="G374" s="10"/>
      <c r="H374" s="10"/>
      <c r="I374" s="11"/>
      <c r="J374" s="10"/>
      <c r="K374" s="12"/>
      <c r="L374" s="13"/>
      <c r="M374" s="12"/>
      <c r="N374" s="13"/>
      <c r="O374" s="14"/>
      <c r="P374" s="15"/>
      <c r="Q374" s="13"/>
      <c r="R374" s="13"/>
      <c r="S374" s="13"/>
      <c r="T374" s="16" t="s">
        <v>4</v>
      </c>
      <c r="U374" s="13"/>
      <c r="V374" s="13"/>
      <c r="W374" s="13"/>
    </row>
    <row r="375" spans="6:25" s="69" customFormat="1" ht="16.5" customHeight="1" outlineLevel="1" x14ac:dyDescent="0.2">
      <c r="F375" s="70"/>
      <c r="G375" s="71"/>
      <c r="H375" s="72"/>
      <c r="I375" s="72" t="s">
        <v>184</v>
      </c>
      <c r="J375" s="71"/>
      <c r="K375" s="73"/>
      <c r="L375" s="74"/>
      <c r="M375" s="73"/>
      <c r="N375" s="74"/>
      <c r="O375" s="75">
        <f>SUBTOTAL(9,O376:O381)</f>
        <v>0</v>
      </c>
      <c r="P375" s="76"/>
      <c r="Q375" s="75">
        <f>SUBTOTAL(9,Q376:Q381)</f>
        <v>6.5718239999999997E-2</v>
      </c>
      <c r="R375" s="74"/>
      <c r="S375" s="75">
        <f>SUBTOTAL(9,S376:S381)</f>
        <v>0</v>
      </c>
      <c r="T375" s="77"/>
      <c r="U375" s="75">
        <f>SUBTOTAL(9,U376:U381)</f>
        <v>0</v>
      </c>
      <c r="V375" s="75">
        <f>SUBTOTAL(9,V376:V381)</f>
        <v>0</v>
      </c>
      <c r="W375" s="78"/>
      <c r="Y375" s="75">
        <f>SUBTOTAL(9,Y376:Y381)</f>
        <v>1</v>
      </c>
    </row>
    <row r="376" spans="6:25" s="38" customFormat="1" ht="24" outlineLevel="2" x14ac:dyDescent="0.2">
      <c r="F376" s="30">
        <v>4</v>
      </c>
      <c r="G376" s="31" t="s">
        <v>10</v>
      </c>
      <c r="H376" s="32" t="s">
        <v>70</v>
      </c>
      <c r="I376" s="33" t="s">
        <v>269</v>
      </c>
      <c r="J376" s="31" t="s">
        <v>11</v>
      </c>
      <c r="K376" s="34">
        <v>312.94399999999996</v>
      </c>
      <c r="L376" s="35">
        <v>0</v>
      </c>
      <c r="M376" s="34">
        <v>312.94399999999996</v>
      </c>
      <c r="N376" s="36"/>
      <c r="O376" s="37">
        <f>M376*N376</f>
        <v>0</v>
      </c>
      <c r="P376" s="37">
        <v>2.1000000000000001E-4</v>
      </c>
      <c r="Q376" s="37">
        <f>M376*P376</f>
        <v>6.5718239999999997E-2</v>
      </c>
      <c r="R376" s="37"/>
      <c r="S376" s="37">
        <f>M376*R376</f>
        <v>0</v>
      </c>
      <c r="T376" s="37">
        <v>21</v>
      </c>
      <c r="U376" s="37">
        <f>O376*T376/100</f>
        <v>0</v>
      </c>
      <c r="V376" s="37">
        <f>U376+O376</f>
        <v>0</v>
      </c>
      <c r="W376" s="37"/>
      <c r="X376" s="37"/>
      <c r="Y376" s="37">
        <v>1</v>
      </c>
    </row>
    <row r="377" spans="6:25" s="38" customFormat="1" ht="12" outlineLevel="2" x14ac:dyDescent="0.2">
      <c r="F377" s="39"/>
      <c r="G377" s="40"/>
      <c r="H377" s="184" t="s">
        <v>95</v>
      </c>
      <c r="I377" s="196" t="s">
        <v>273</v>
      </c>
      <c r="J377" s="196"/>
      <c r="K377" s="196"/>
      <c r="L377" s="196"/>
      <c r="M377" s="196"/>
      <c r="N377" s="196"/>
      <c r="O377" s="196"/>
      <c r="P377" s="42"/>
      <c r="Q377" s="43"/>
      <c r="R377" s="42"/>
      <c r="S377" s="43"/>
      <c r="T377" s="44"/>
      <c r="U377" s="44"/>
      <c r="V377" s="44"/>
      <c r="W377" s="45"/>
    </row>
    <row r="378" spans="6:25" s="38" customFormat="1" ht="6" customHeight="1" outlineLevel="2" x14ac:dyDescent="0.2">
      <c r="F378" s="39"/>
      <c r="G378" s="40"/>
      <c r="H378" s="41"/>
      <c r="I378" s="46"/>
      <c r="J378" s="46"/>
      <c r="K378" s="46"/>
      <c r="L378" s="46"/>
      <c r="M378" s="46"/>
      <c r="N378" s="46"/>
      <c r="O378" s="46"/>
      <c r="P378" s="42"/>
      <c r="Q378" s="43"/>
      <c r="R378" s="42"/>
      <c r="S378" s="43"/>
      <c r="T378" s="44"/>
      <c r="U378" s="44"/>
      <c r="V378" s="44"/>
      <c r="W378" s="45"/>
    </row>
    <row r="379" spans="6:25" s="47" customFormat="1" ht="22.5" outlineLevel="3" x14ac:dyDescent="0.2">
      <c r="F379" s="48"/>
      <c r="G379" s="49"/>
      <c r="H379" s="50" t="str">
        <f>IF(AND(H378&lt;&gt;"Výkaz výměr:",I378=""),"Výkaz výměr:","")</f>
        <v>Výkaz výměr:</v>
      </c>
      <c r="I379" s="51" t="s">
        <v>191</v>
      </c>
      <c r="J379" s="52"/>
      <c r="K379" s="53"/>
      <c r="L379" s="54"/>
      <c r="M379" s="55">
        <v>312.94399999999996</v>
      </c>
      <c r="N379" s="56"/>
      <c r="O379" s="57"/>
      <c r="P379" s="58"/>
      <c r="Q379" s="56"/>
      <c r="R379" s="56"/>
      <c r="S379" s="56"/>
      <c r="T379" s="59" t="s">
        <v>4</v>
      </c>
      <c r="U379" s="56"/>
      <c r="V379" s="56"/>
      <c r="W379" s="60"/>
    </row>
    <row r="380" spans="6:25" s="47" customFormat="1" ht="11.25" outlineLevel="3" x14ac:dyDescent="0.2">
      <c r="F380" s="48"/>
      <c r="G380" s="49"/>
      <c r="H380" s="50" t="str">
        <f>IF(AND(H379&lt;&gt;"Výkaz výměr:",I379=""),"Výkaz výměr:","")</f>
        <v/>
      </c>
      <c r="I380" s="51"/>
      <c r="J380" s="52"/>
      <c r="K380" s="53"/>
      <c r="L380" s="54"/>
      <c r="M380" s="55">
        <v>0</v>
      </c>
      <c r="N380" s="56"/>
      <c r="O380" s="57"/>
      <c r="P380" s="58"/>
      <c r="Q380" s="56"/>
      <c r="R380" s="56"/>
      <c r="S380" s="56"/>
      <c r="T380" s="59" t="s">
        <v>4</v>
      </c>
      <c r="U380" s="56"/>
      <c r="V380" s="56"/>
      <c r="W380" s="60"/>
    </row>
    <row r="381" spans="6:25" s="3" customFormat="1" ht="12.75" customHeight="1" outlineLevel="2" x14ac:dyDescent="0.2">
      <c r="F381" s="9"/>
      <c r="G381" s="10"/>
      <c r="H381" s="10"/>
      <c r="I381" s="11"/>
      <c r="J381" s="10"/>
      <c r="K381" s="12"/>
      <c r="L381" s="13"/>
      <c r="M381" s="12"/>
      <c r="N381" s="13"/>
      <c r="O381" s="14"/>
      <c r="P381" s="15"/>
      <c r="Q381" s="13"/>
      <c r="R381" s="13"/>
      <c r="S381" s="13"/>
      <c r="T381" s="16" t="s">
        <v>4</v>
      </c>
      <c r="U381" s="13"/>
      <c r="V381" s="13"/>
      <c r="W381" s="13"/>
    </row>
    <row r="382" spans="6:25" s="69" customFormat="1" ht="16.5" customHeight="1" outlineLevel="1" x14ac:dyDescent="0.2">
      <c r="F382" s="70"/>
      <c r="G382" s="71"/>
      <c r="H382" s="72"/>
      <c r="I382" s="72" t="s">
        <v>209</v>
      </c>
      <c r="J382" s="71"/>
      <c r="K382" s="73"/>
      <c r="L382" s="74"/>
      <c r="M382" s="73"/>
      <c r="N382" s="74"/>
      <c r="O382" s="75">
        <f>SUBTOTAL(9,O383:O400)</f>
        <v>0</v>
      </c>
      <c r="P382" s="76"/>
      <c r="Q382" s="75">
        <f>SUBTOTAL(9,Q383:Q400)</f>
        <v>1.4234760000000001E-2</v>
      </c>
      <c r="R382" s="74"/>
      <c r="S382" s="75">
        <f>SUBTOTAL(9,S383:S400)</f>
        <v>2.2794999999999996</v>
      </c>
      <c r="T382" s="77"/>
      <c r="U382" s="75">
        <f>SUBTOTAL(9,U383:U400)</f>
        <v>0</v>
      </c>
      <c r="V382" s="75">
        <f>SUBTOTAL(9,V383:V400)</f>
        <v>0</v>
      </c>
      <c r="W382" s="78"/>
      <c r="Y382" s="75">
        <f>SUBTOTAL(9,Y383:Y400)</f>
        <v>4</v>
      </c>
    </row>
    <row r="383" spans="6:25" s="38" customFormat="1" ht="12" outlineLevel="2" x14ac:dyDescent="0.2">
      <c r="F383" s="30">
        <v>5</v>
      </c>
      <c r="G383" s="31" t="s">
        <v>10</v>
      </c>
      <c r="H383" s="32" t="s">
        <v>71</v>
      </c>
      <c r="I383" s="33" t="s">
        <v>238</v>
      </c>
      <c r="J383" s="31" t="s">
        <v>11</v>
      </c>
      <c r="K383" s="34">
        <v>312.94400000000002</v>
      </c>
      <c r="L383" s="35">
        <v>0</v>
      </c>
      <c r="M383" s="34">
        <v>312.94400000000002</v>
      </c>
      <c r="N383" s="36"/>
      <c r="O383" s="37">
        <f>M383*N383</f>
        <v>0</v>
      </c>
      <c r="P383" s="37">
        <v>4.0000000000000003E-5</v>
      </c>
      <c r="Q383" s="37">
        <f>M383*P383</f>
        <v>1.2517760000000001E-2</v>
      </c>
      <c r="R383" s="37"/>
      <c r="S383" s="37">
        <f>M383*R383</f>
        <v>0</v>
      </c>
      <c r="T383" s="37">
        <v>21</v>
      </c>
      <c r="U383" s="37">
        <f>O383*T383/100</f>
        <v>0</v>
      </c>
      <c r="V383" s="37">
        <f>U383+O383</f>
        <v>0</v>
      </c>
      <c r="W383" s="37"/>
      <c r="X383" s="37"/>
      <c r="Y383" s="37">
        <v>1</v>
      </c>
    </row>
    <row r="384" spans="6:25" s="38" customFormat="1" ht="12" outlineLevel="2" x14ac:dyDescent="0.2">
      <c r="F384" s="39"/>
      <c r="G384" s="40"/>
      <c r="H384" s="184" t="s">
        <v>95</v>
      </c>
      <c r="I384" s="196"/>
      <c r="J384" s="196"/>
      <c r="K384" s="196"/>
      <c r="L384" s="196"/>
      <c r="M384" s="196"/>
      <c r="N384" s="196"/>
      <c r="O384" s="196"/>
      <c r="P384" s="42"/>
      <c r="Q384" s="43"/>
      <c r="R384" s="42"/>
      <c r="S384" s="43"/>
      <c r="T384" s="44"/>
      <c r="U384" s="44"/>
      <c r="V384" s="44"/>
      <c r="W384" s="45"/>
    </row>
    <row r="385" spans="6:25" s="38" customFormat="1" ht="6" customHeight="1" outlineLevel="2" x14ac:dyDescent="0.2">
      <c r="F385" s="39"/>
      <c r="G385" s="40"/>
      <c r="H385" s="41"/>
      <c r="I385" s="46"/>
      <c r="J385" s="46"/>
      <c r="K385" s="46"/>
      <c r="L385" s="46"/>
      <c r="M385" s="46"/>
      <c r="N385" s="46"/>
      <c r="O385" s="46"/>
      <c r="P385" s="42"/>
      <c r="Q385" s="43"/>
      <c r="R385" s="42"/>
      <c r="S385" s="43"/>
      <c r="T385" s="44"/>
      <c r="U385" s="44"/>
      <c r="V385" s="44"/>
      <c r="W385" s="45"/>
    </row>
    <row r="386" spans="6:25" s="38" customFormat="1" ht="12" outlineLevel="2" x14ac:dyDescent="0.2">
      <c r="F386" s="30">
        <v>33</v>
      </c>
      <c r="G386" s="31" t="s">
        <v>10</v>
      </c>
      <c r="H386" s="32" t="s">
        <v>74</v>
      </c>
      <c r="I386" s="33" t="s">
        <v>240</v>
      </c>
      <c r="J386" s="31" t="s">
        <v>5</v>
      </c>
      <c r="K386" s="34">
        <v>5.05</v>
      </c>
      <c r="L386" s="35"/>
      <c r="M386" s="34">
        <v>5.05</v>
      </c>
      <c r="N386" s="36"/>
      <c r="O386" s="37">
        <f>M386*N386</f>
        <v>0</v>
      </c>
      <c r="P386" s="37">
        <v>3.4000000000000002E-4</v>
      </c>
      <c r="Q386" s="37">
        <f>M386*P386</f>
        <v>1.717E-3</v>
      </c>
      <c r="R386" s="37">
        <v>4.0000000000000001E-3</v>
      </c>
      <c r="S386" s="37">
        <f>M386*R386</f>
        <v>2.0199999999999999E-2</v>
      </c>
      <c r="T386" s="37">
        <v>21</v>
      </c>
      <c r="U386" s="37">
        <f>O386*T386/100</f>
        <v>0</v>
      </c>
      <c r="V386" s="37">
        <f>U386+O386</f>
        <v>0</v>
      </c>
      <c r="W386" s="37"/>
      <c r="X386" s="37"/>
      <c r="Y386" s="37">
        <v>1</v>
      </c>
    </row>
    <row r="387" spans="6:25" s="38" customFormat="1" ht="12" outlineLevel="2" x14ac:dyDescent="0.2">
      <c r="F387" s="39"/>
      <c r="G387" s="40"/>
      <c r="H387" s="184" t="s">
        <v>95</v>
      </c>
      <c r="I387" s="196"/>
      <c r="J387" s="196"/>
      <c r="K387" s="196"/>
      <c r="L387" s="196"/>
      <c r="M387" s="196"/>
      <c r="N387" s="196"/>
      <c r="O387" s="196"/>
      <c r="P387" s="42"/>
      <c r="Q387" s="43"/>
      <c r="R387" s="42"/>
      <c r="S387" s="43"/>
      <c r="T387" s="44"/>
      <c r="U387" s="44"/>
      <c r="V387" s="44"/>
      <c r="W387" s="45"/>
    </row>
    <row r="388" spans="6:25" s="38" customFormat="1" ht="6" customHeight="1" outlineLevel="2" x14ac:dyDescent="0.2">
      <c r="F388" s="39"/>
      <c r="G388" s="40"/>
      <c r="H388" s="41"/>
      <c r="I388" s="46"/>
      <c r="J388" s="46"/>
      <c r="K388" s="46"/>
      <c r="L388" s="46"/>
      <c r="M388" s="46"/>
      <c r="N388" s="46"/>
      <c r="O388" s="46"/>
      <c r="P388" s="42"/>
      <c r="Q388" s="43"/>
      <c r="R388" s="42"/>
      <c r="S388" s="43"/>
      <c r="T388" s="44"/>
      <c r="U388" s="44"/>
      <c r="V388" s="44"/>
      <c r="W388" s="45"/>
    </row>
    <row r="389" spans="6:25" s="47" customFormat="1" ht="11.25" outlineLevel="3" x14ac:dyDescent="0.2">
      <c r="F389" s="48"/>
      <c r="G389" s="49"/>
      <c r="H389" s="50" t="str">
        <f>IF(AND(H388&lt;&gt;"Výkaz výměr:",I388=""),"Výkaz výměr:","")</f>
        <v>Výkaz výměr:</v>
      </c>
      <c r="I389" s="51" t="s">
        <v>131</v>
      </c>
      <c r="J389" s="52"/>
      <c r="K389" s="53"/>
      <c r="L389" s="54"/>
      <c r="M389" s="55">
        <v>5.05</v>
      </c>
      <c r="N389" s="56"/>
      <c r="O389" s="57"/>
      <c r="P389" s="58"/>
      <c r="Q389" s="56"/>
      <c r="R389" s="56"/>
      <c r="S389" s="56"/>
      <c r="T389" s="59" t="s">
        <v>4</v>
      </c>
      <c r="U389" s="56"/>
      <c r="V389" s="56"/>
      <c r="W389" s="60"/>
    </row>
    <row r="390" spans="6:25" s="47" customFormat="1" ht="11.25" outlineLevel="3" x14ac:dyDescent="0.2">
      <c r="F390" s="48"/>
      <c r="G390" s="49"/>
      <c r="H390" s="50" t="str">
        <f>IF(AND(H389&lt;&gt;"Výkaz výměr:",I389=""),"Výkaz výměr:","")</f>
        <v/>
      </c>
      <c r="I390" s="51"/>
      <c r="J390" s="52"/>
      <c r="K390" s="53"/>
      <c r="L390" s="54"/>
      <c r="M390" s="55">
        <v>0</v>
      </c>
      <c r="N390" s="56"/>
      <c r="O390" s="57"/>
      <c r="P390" s="58"/>
      <c r="Q390" s="56"/>
      <c r="R390" s="56"/>
      <c r="S390" s="56"/>
      <c r="T390" s="59" t="s">
        <v>4</v>
      </c>
      <c r="U390" s="56"/>
      <c r="V390" s="56"/>
      <c r="W390" s="60"/>
    </row>
    <row r="391" spans="6:25" s="38" customFormat="1" ht="12" outlineLevel="2" x14ac:dyDescent="0.2">
      <c r="F391" s="30">
        <v>35</v>
      </c>
      <c r="G391" s="31" t="s">
        <v>10</v>
      </c>
      <c r="H391" s="32" t="s">
        <v>73</v>
      </c>
      <c r="I391" s="33" t="s">
        <v>218</v>
      </c>
      <c r="J391" s="31" t="s">
        <v>5</v>
      </c>
      <c r="K391" s="34">
        <v>1045</v>
      </c>
      <c r="L391" s="35"/>
      <c r="M391" s="34">
        <v>1045</v>
      </c>
      <c r="N391" s="36"/>
      <c r="O391" s="37">
        <f>M391*N391</f>
        <v>0</v>
      </c>
      <c r="P391" s="37"/>
      <c r="Q391" s="37">
        <f>M391*P391</f>
        <v>0</v>
      </c>
      <c r="R391" s="37">
        <v>1E-3</v>
      </c>
      <c r="S391" s="37">
        <f>M391*R391</f>
        <v>1.0449999999999999</v>
      </c>
      <c r="T391" s="37">
        <v>21</v>
      </c>
      <c r="U391" s="37">
        <f>O391*T391/100</f>
        <v>0</v>
      </c>
      <c r="V391" s="37">
        <f>U391+O391</f>
        <v>0</v>
      </c>
      <c r="W391" s="37"/>
      <c r="X391" s="37"/>
      <c r="Y391" s="37">
        <v>1</v>
      </c>
    </row>
    <row r="392" spans="6:25" s="38" customFormat="1" ht="12" outlineLevel="2" x14ac:dyDescent="0.2">
      <c r="F392" s="39"/>
      <c r="G392" s="40"/>
      <c r="H392" s="184" t="s">
        <v>95</v>
      </c>
      <c r="I392" s="196"/>
      <c r="J392" s="196"/>
      <c r="K392" s="196"/>
      <c r="L392" s="196"/>
      <c r="M392" s="196"/>
      <c r="N392" s="196"/>
      <c r="O392" s="196"/>
      <c r="P392" s="42"/>
      <c r="Q392" s="43"/>
      <c r="R392" s="42"/>
      <c r="S392" s="43"/>
      <c r="T392" s="44"/>
      <c r="U392" s="44"/>
      <c r="V392" s="44"/>
      <c r="W392" s="45"/>
    </row>
    <row r="393" spans="6:25" s="38" customFormat="1" ht="6" customHeight="1" outlineLevel="2" x14ac:dyDescent="0.2">
      <c r="F393" s="39"/>
      <c r="G393" s="40"/>
      <c r="H393" s="41"/>
      <c r="I393" s="46"/>
      <c r="J393" s="46"/>
      <c r="K393" s="46"/>
      <c r="L393" s="46"/>
      <c r="M393" s="46"/>
      <c r="N393" s="46"/>
      <c r="O393" s="46"/>
      <c r="P393" s="42"/>
      <c r="Q393" s="43"/>
      <c r="R393" s="42"/>
      <c r="S393" s="43"/>
      <c r="T393" s="44"/>
      <c r="U393" s="44"/>
      <c r="V393" s="44"/>
      <c r="W393" s="45"/>
    </row>
    <row r="394" spans="6:25" s="47" customFormat="1" ht="11.25" outlineLevel="3" x14ac:dyDescent="0.2">
      <c r="F394" s="48"/>
      <c r="G394" s="49"/>
      <c r="H394" s="50" t="str">
        <f>IF(AND(H393&lt;&gt;"Výkaz výměr:",I393=""),"Výkaz výměr:","")</f>
        <v>Výkaz výměr:</v>
      </c>
      <c r="I394" s="51" t="s">
        <v>228</v>
      </c>
      <c r="J394" s="52"/>
      <c r="K394" s="53"/>
      <c r="L394" s="54"/>
      <c r="M394" s="55">
        <v>0</v>
      </c>
      <c r="N394" s="56"/>
      <c r="O394" s="57"/>
      <c r="P394" s="58"/>
      <c r="Q394" s="56"/>
      <c r="R394" s="56"/>
      <c r="S394" s="56"/>
      <c r="T394" s="59" t="s">
        <v>4</v>
      </c>
      <c r="U394" s="56"/>
      <c r="V394" s="56"/>
      <c r="W394" s="60"/>
    </row>
    <row r="395" spans="6:25" s="47" customFormat="1" ht="11.25" outlineLevel="3" x14ac:dyDescent="0.2">
      <c r="F395" s="48"/>
      <c r="G395" s="49"/>
      <c r="H395" s="50" t="str">
        <f>IF(AND(H394&lt;&gt;"Výkaz výměr:",I394=""),"Výkaz výměr:","")</f>
        <v/>
      </c>
      <c r="I395" s="51" t="s">
        <v>119</v>
      </c>
      <c r="J395" s="52"/>
      <c r="K395" s="53"/>
      <c r="L395" s="54"/>
      <c r="M395" s="55">
        <v>1045</v>
      </c>
      <c r="N395" s="56"/>
      <c r="O395" s="57"/>
      <c r="P395" s="58"/>
      <c r="Q395" s="56"/>
      <c r="R395" s="56"/>
      <c r="S395" s="56"/>
      <c r="T395" s="59" t="s">
        <v>4</v>
      </c>
      <c r="U395" s="56"/>
      <c r="V395" s="56"/>
      <c r="W395" s="60"/>
    </row>
    <row r="396" spans="6:25" s="47" customFormat="1" ht="11.25" outlineLevel="3" x14ac:dyDescent="0.2">
      <c r="F396" s="48"/>
      <c r="G396" s="49"/>
      <c r="H396" s="50" t="str">
        <f>IF(AND(H395&lt;&gt;"Výkaz výměr:",I395=""),"Výkaz výměr:","")</f>
        <v/>
      </c>
      <c r="I396" s="51"/>
      <c r="J396" s="52"/>
      <c r="K396" s="53"/>
      <c r="L396" s="54"/>
      <c r="M396" s="55">
        <v>0</v>
      </c>
      <c r="N396" s="56"/>
      <c r="O396" s="57"/>
      <c r="P396" s="58"/>
      <c r="Q396" s="56"/>
      <c r="R396" s="56"/>
      <c r="S396" s="56"/>
      <c r="T396" s="59" t="s">
        <v>4</v>
      </c>
      <c r="U396" s="56"/>
      <c r="V396" s="56"/>
      <c r="W396" s="60"/>
    </row>
    <row r="397" spans="6:25" s="38" customFormat="1" ht="12" outlineLevel="2" x14ac:dyDescent="0.2">
      <c r="F397" s="30">
        <v>39</v>
      </c>
      <c r="G397" s="31" t="s">
        <v>10</v>
      </c>
      <c r="H397" s="32" t="s">
        <v>75</v>
      </c>
      <c r="I397" s="33" t="s">
        <v>262</v>
      </c>
      <c r="J397" s="31" t="s">
        <v>11</v>
      </c>
      <c r="K397" s="34">
        <v>303.57499999999999</v>
      </c>
      <c r="L397" s="35"/>
      <c r="M397" s="34">
        <v>303.57499999999999</v>
      </c>
      <c r="N397" s="36"/>
      <c r="O397" s="37">
        <f>M397*N397</f>
        <v>0</v>
      </c>
      <c r="P397" s="37"/>
      <c r="Q397" s="37">
        <f>M397*P397</f>
        <v>0</v>
      </c>
      <c r="R397" s="37">
        <v>4.0000000000000001E-3</v>
      </c>
      <c r="S397" s="37">
        <f>M397*R397</f>
        <v>1.2142999999999999</v>
      </c>
      <c r="T397" s="37">
        <v>21</v>
      </c>
      <c r="U397" s="37">
        <f>O397*T397/100</f>
        <v>0</v>
      </c>
      <c r="V397" s="37">
        <f>U397+O397</f>
        <v>0</v>
      </c>
      <c r="W397" s="37"/>
      <c r="X397" s="37"/>
      <c r="Y397" s="37">
        <v>1</v>
      </c>
    </row>
    <row r="398" spans="6:25" s="38" customFormat="1" ht="12" outlineLevel="2" x14ac:dyDescent="0.2">
      <c r="F398" s="39"/>
      <c r="G398" s="40"/>
      <c r="H398" s="184" t="s">
        <v>95</v>
      </c>
      <c r="I398" s="196"/>
      <c r="J398" s="196"/>
      <c r="K398" s="196"/>
      <c r="L398" s="196"/>
      <c r="M398" s="196"/>
      <c r="N398" s="196"/>
      <c r="O398" s="196"/>
      <c r="P398" s="42"/>
      <c r="Q398" s="43"/>
      <c r="R398" s="42"/>
      <c r="S398" s="43"/>
      <c r="T398" s="44"/>
      <c r="U398" s="44"/>
      <c r="V398" s="44"/>
      <c r="W398" s="45"/>
    </row>
    <row r="399" spans="6:25" s="38" customFormat="1" ht="6" customHeight="1" outlineLevel="2" x14ac:dyDescent="0.2">
      <c r="F399" s="39"/>
      <c r="G399" s="40"/>
      <c r="H399" s="41"/>
      <c r="I399" s="46"/>
      <c r="J399" s="46"/>
      <c r="K399" s="46"/>
      <c r="L399" s="46"/>
      <c r="M399" s="46"/>
      <c r="N399" s="46"/>
      <c r="O399" s="46"/>
      <c r="P399" s="42"/>
      <c r="Q399" s="43"/>
      <c r="R399" s="42"/>
      <c r="S399" s="43"/>
      <c r="T399" s="44"/>
      <c r="U399" s="44"/>
      <c r="V399" s="44"/>
      <c r="W399" s="45"/>
    </row>
    <row r="400" spans="6:25" s="3" customFormat="1" ht="12.75" customHeight="1" outlineLevel="2" x14ac:dyDescent="0.2">
      <c r="F400" s="9"/>
      <c r="G400" s="10"/>
      <c r="H400" s="10"/>
      <c r="I400" s="11"/>
      <c r="J400" s="10"/>
      <c r="K400" s="12"/>
      <c r="L400" s="13"/>
      <c r="M400" s="12"/>
      <c r="N400" s="13"/>
      <c r="O400" s="14"/>
      <c r="P400" s="15"/>
      <c r="Q400" s="13"/>
      <c r="R400" s="13"/>
      <c r="S400" s="13"/>
      <c r="T400" s="16" t="s">
        <v>4</v>
      </c>
      <c r="U400" s="13"/>
      <c r="V400" s="13"/>
      <c r="W400" s="13"/>
    </row>
    <row r="401" spans="6:25" s="69" customFormat="1" ht="16.5" customHeight="1" outlineLevel="1" x14ac:dyDescent="0.2">
      <c r="F401" s="70"/>
      <c r="G401" s="71"/>
      <c r="H401" s="72"/>
      <c r="I401" s="72" t="s">
        <v>183</v>
      </c>
      <c r="J401" s="71"/>
      <c r="K401" s="73"/>
      <c r="L401" s="74"/>
      <c r="M401" s="73"/>
      <c r="N401" s="74"/>
      <c r="O401" s="75">
        <f>SUBTOTAL(9,O402:O405)</f>
        <v>0</v>
      </c>
      <c r="P401" s="76"/>
      <c r="Q401" s="75">
        <f>SUBTOTAL(9,Q402:Q405)</f>
        <v>0</v>
      </c>
      <c r="R401" s="74"/>
      <c r="S401" s="75">
        <f>SUBTOTAL(9,S402:S405)</f>
        <v>0</v>
      </c>
      <c r="T401" s="77"/>
      <c r="U401" s="75">
        <f>SUBTOTAL(9,U402:U405)</f>
        <v>0</v>
      </c>
      <c r="V401" s="75">
        <f>SUBTOTAL(9,V402:V405)</f>
        <v>0</v>
      </c>
      <c r="W401" s="78"/>
      <c r="Y401" s="75">
        <f>SUBTOTAL(9,Y402:Y405)</f>
        <v>1</v>
      </c>
    </row>
    <row r="402" spans="6:25" s="38" customFormat="1" ht="12" outlineLevel="2" x14ac:dyDescent="0.2">
      <c r="F402" s="30">
        <v>6</v>
      </c>
      <c r="G402" s="31" t="s">
        <v>10</v>
      </c>
      <c r="H402" s="32" t="s">
        <v>81</v>
      </c>
      <c r="I402" s="33" t="s">
        <v>223</v>
      </c>
      <c r="J402" s="31" t="s">
        <v>6</v>
      </c>
      <c r="K402" s="34">
        <v>6.2332514850000003</v>
      </c>
      <c r="L402" s="35">
        <v>0</v>
      </c>
      <c r="M402" s="34">
        <v>6.2332514850000003</v>
      </c>
      <c r="N402" s="36"/>
      <c r="O402" s="37">
        <f>M402*N402</f>
        <v>0</v>
      </c>
      <c r="P402" s="37"/>
      <c r="Q402" s="37">
        <f>M402*P402</f>
        <v>0</v>
      </c>
      <c r="R402" s="37"/>
      <c r="S402" s="37">
        <f>M402*R402</f>
        <v>0</v>
      </c>
      <c r="T402" s="37">
        <v>21</v>
      </c>
      <c r="U402" s="37">
        <f>O402*T402/100</f>
        <v>0</v>
      </c>
      <c r="V402" s="37">
        <f>U402+O402</f>
        <v>0</v>
      </c>
      <c r="W402" s="37"/>
      <c r="X402" s="37"/>
      <c r="Y402" s="37">
        <v>1</v>
      </c>
    </row>
    <row r="403" spans="6:25" s="38" customFormat="1" ht="12" outlineLevel="2" x14ac:dyDescent="0.2">
      <c r="F403" s="39"/>
      <c r="G403" s="40"/>
      <c r="H403" s="184" t="s">
        <v>95</v>
      </c>
      <c r="I403" s="196" t="s">
        <v>277</v>
      </c>
      <c r="J403" s="196"/>
      <c r="K403" s="196"/>
      <c r="L403" s="196"/>
      <c r="M403" s="196"/>
      <c r="N403" s="196"/>
      <c r="O403" s="196"/>
      <c r="P403" s="42"/>
      <c r="Q403" s="43"/>
      <c r="R403" s="42"/>
      <c r="S403" s="43"/>
      <c r="T403" s="44"/>
      <c r="U403" s="44"/>
      <c r="V403" s="44"/>
      <c r="W403" s="45"/>
    </row>
    <row r="404" spans="6:25" s="38" customFormat="1" ht="6" customHeight="1" outlineLevel="2" x14ac:dyDescent="0.2">
      <c r="F404" s="39"/>
      <c r="G404" s="40"/>
      <c r="H404" s="41"/>
      <c r="I404" s="46"/>
      <c r="J404" s="46"/>
      <c r="K404" s="46"/>
      <c r="L404" s="46"/>
      <c r="M404" s="46"/>
      <c r="N404" s="46"/>
      <c r="O404" s="46"/>
      <c r="P404" s="42"/>
      <c r="Q404" s="43"/>
      <c r="R404" s="42"/>
      <c r="S404" s="43"/>
      <c r="T404" s="44"/>
      <c r="U404" s="44"/>
      <c r="V404" s="44"/>
      <c r="W404" s="45"/>
    </row>
    <row r="405" spans="6:25" s="3" customFormat="1" ht="12.75" customHeight="1" outlineLevel="2" x14ac:dyDescent="0.2">
      <c r="F405" s="9"/>
      <c r="G405" s="10"/>
      <c r="H405" s="10"/>
      <c r="I405" s="11"/>
      <c r="J405" s="10"/>
      <c r="K405" s="12"/>
      <c r="L405" s="13"/>
      <c r="M405" s="12"/>
      <c r="N405" s="13"/>
      <c r="O405" s="14"/>
      <c r="P405" s="15"/>
      <c r="Q405" s="13"/>
      <c r="R405" s="13"/>
      <c r="S405" s="13"/>
      <c r="T405" s="16" t="s">
        <v>4</v>
      </c>
      <c r="U405" s="13"/>
      <c r="V405" s="13"/>
      <c r="W405" s="13"/>
    </row>
    <row r="406" spans="6:25" s="69" customFormat="1" ht="16.5" customHeight="1" outlineLevel="1" x14ac:dyDescent="0.2">
      <c r="F406" s="70"/>
      <c r="G406" s="71"/>
      <c r="H406" s="72"/>
      <c r="I406" s="72" t="s">
        <v>194</v>
      </c>
      <c r="J406" s="71"/>
      <c r="K406" s="73"/>
      <c r="L406" s="74"/>
      <c r="M406" s="73"/>
      <c r="N406" s="74"/>
      <c r="O406" s="75">
        <f>SUBTOTAL(9,O407:O434)</f>
        <v>0</v>
      </c>
      <c r="P406" s="76"/>
      <c r="Q406" s="75">
        <f>SUBTOTAL(9,Q407:Q434)</f>
        <v>0</v>
      </c>
      <c r="R406" s="74"/>
      <c r="S406" s="75">
        <f>SUBTOTAL(9,S407:S434)</f>
        <v>0</v>
      </c>
      <c r="T406" s="77"/>
      <c r="U406" s="75">
        <f>SUBTOTAL(9,U407:U434)</f>
        <v>0</v>
      </c>
      <c r="V406" s="75">
        <f>SUBTOTAL(9,V407:V434)</f>
        <v>0</v>
      </c>
      <c r="W406" s="78"/>
      <c r="Y406" s="75">
        <f>SUBTOTAL(9,Y407:Y434)</f>
        <v>7</v>
      </c>
    </row>
    <row r="407" spans="6:25" s="38" customFormat="1" ht="12" outlineLevel="2" x14ac:dyDescent="0.2">
      <c r="F407" s="30">
        <v>23</v>
      </c>
      <c r="G407" s="31" t="s">
        <v>2</v>
      </c>
      <c r="H407" s="32" t="s">
        <v>107</v>
      </c>
      <c r="I407" s="33" t="s">
        <v>217</v>
      </c>
      <c r="J407" s="31" t="s">
        <v>6</v>
      </c>
      <c r="K407" s="34">
        <v>6.5571346375000008</v>
      </c>
      <c r="L407" s="35">
        <v>0</v>
      </c>
      <c r="M407" s="34">
        <v>6.5571346375000008</v>
      </c>
      <c r="N407" s="36"/>
      <c r="O407" s="37">
        <f>M407*N407</f>
        <v>0</v>
      </c>
      <c r="P407" s="37"/>
      <c r="Q407" s="37">
        <f>M407*P407</f>
        <v>0</v>
      </c>
      <c r="R407" s="37"/>
      <c r="S407" s="37">
        <f>M407*R407</f>
        <v>0</v>
      </c>
      <c r="T407" s="37">
        <v>21</v>
      </c>
      <c r="U407" s="37">
        <f>O407*T407/100</f>
        <v>0</v>
      </c>
      <c r="V407" s="37">
        <f>U407+O407</f>
        <v>0</v>
      </c>
      <c r="W407" s="37"/>
      <c r="X407" s="37"/>
      <c r="Y407" s="37">
        <v>1</v>
      </c>
    </row>
    <row r="408" spans="6:25" s="38" customFormat="1" ht="12" outlineLevel="2" x14ac:dyDescent="0.2">
      <c r="F408" s="39"/>
      <c r="G408" s="40"/>
      <c r="H408" s="184" t="s">
        <v>95</v>
      </c>
      <c r="I408" s="196"/>
      <c r="J408" s="196"/>
      <c r="K408" s="196"/>
      <c r="L408" s="196"/>
      <c r="M408" s="196"/>
      <c r="N408" s="196"/>
      <c r="O408" s="196"/>
      <c r="P408" s="42"/>
      <c r="Q408" s="43"/>
      <c r="R408" s="42"/>
      <c r="S408" s="43"/>
      <c r="T408" s="44"/>
      <c r="U408" s="44"/>
      <c r="V408" s="44"/>
      <c r="W408" s="45"/>
    </row>
    <row r="409" spans="6:25" s="38" customFormat="1" ht="6" customHeight="1" outlineLevel="2" x14ac:dyDescent="0.2">
      <c r="F409" s="39"/>
      <c r="G409" s="40"/>
      <c r="H409" s="41"/>
      <c r="I409" s="46"/>
      <c r="J409" s="46"/>
      <c r="K409" s="46"/>
      <c r="L409" s="46"/>
      <c r="M409" s="46"/>
      <c r="N409" s="46"/>
      <c r="O409" s="46"/>
      <c r="P409" s="42"/>
      <c r="Q409" s="43"/>
      <c r="R409" s="42"/>
      <c r="S409" s="43"/>
      <c r="T409" s="44"/>
      <c r="U409" s="44"/>
      <c r="V409" s="44"/>
      <c r="W409" s="45"/>
    </row>
    <row r="410" spans="6:25" s="38" customFormat="1" ht="12" outlineLevel="2" x14ac:dyDescent="0.2">
      <c r="F410" s="30">
        <v>24</v>
      </c>
      <c r="G410" s="31" t="s">
        <v>2</v>
      </c>
      <c r="H410" s="32" t="s">
        <v>108</v>
      </c>
      <c r="I410" s="33" t="s">
        <v>215</v>
      </c>
      <c r="J410" s="31" t="s">
        <v>6</v>
      </c>
      <c r="K410" s="34">
        <v>13.114000000000001</v>
      </c>
      <c r="L410" s="35">
        <v>0</v>
      </c>
      <c r="M410" s="34">
        <v>13.114000000000001</v>
      </c>
      <c r="N410" s="36"/>
      <c r="O410" s="37">
        <f>M410*N410</f>
        <v>0</v>
      </c>
      <c r="P410" s="37"/>
      <c r="Q410" s="37">
        <f>M410*P410</f>
        <v>0</v>
      </c>
      <c r="R410" s="37"/>
      <c r="S410" s="37">
        <f>M410*R410</f>
        <v>0</v>
      </c>
      <c r="T410" s="37">
        <v>21</v>
      </c>
      <c r="U410" s="37">
        <f>O410*T410/100</f>
        <v>0</v>
      </c>
      <c r="V410" s="37">
        <f>U410+O410</f>
        <v>0</v>
      </c>
      <c r="W410" s="37"/>
      <c r="X410" s="37"/>
      <c r="Y410" s="37">
        <v>1</v>
      </c>
    </row>
    <row r="411" spans="6:25" s="38" customFormat="1" ht="12" outlineLevel="2" x14ac:dyDescent="0.2">
      <c r="F411" s="39"/>
      <c r="G411" s="40"/>
      <c r="H411" s="184" t="s">
        <v>95</v>
      </c>
      <c r="I411" s="196"/>
      <c r="J411" s="196"/>
      <c r="K411" s="196"/>
      <c r="L411" s="196"/>
      <c r="M411" s="196"/>
      <c r="N411" s="196"/>
      <c r="O411" s="196"/>
      <c r="P411" s="42"/>
      <c r="Q411" s="43"/>
      <c r="R411" s="42"/>
      <c r="S411" s="43"/>
      <c r="T411" s="44"/>
      <c r="U411" s="44"/>
      <c r="V411" s="44"/>
      <c r="W411" s="45"/>
    </row>
    <row r="412" spans="6:25" s="38" customFormat="1" ht="6" customHeight="1" outlineLevel="2" x14ac:dyDescent="0.2">
      <c r="F412" s="39"/>
      <c r="G412" s="40"/>
      <c r="H412" s="41"/>
      <c r="I412" s="46"/>
      <c r="J412" s="46"/>
      <c r="K412" s="46"/>
      <c r="L412" s="46"/>
      <c r="M412" s="46"/>
      <c r="N412" s="46"/>
      <c r="O412" s="46"/>
      <c r="P412" s="42"/>
      <c r="Q412" s="43"/>
      <c r="R412" s="42"/>
      <c r="S412" s="43"/>
      <c r="T412" s="44"/>
      <c r="U412" s="44"/>
      <c r="V412" s="44"/>
      <c r="W412" s="45"/>
    </row>
    <row r="413" spans="6:25" s="47" customFormat="1" ht="11.25" outlineLevel="3" x14ac:dyDescent="0.2">
      <c r="F413" s="48"/>
      <c r="G413" s="49"/>
      <c r="H413" s="50" t="str">
        <f>IF(AND(H412&lt;&gt;"Výkaz výměr:",I412=""),"Výkaz výměr:","")</f>
        <v>Výkaz výměr:</v>
      </c>
      <c r="I413" s="51" t="s">
        <v>35</v>
      </c>
      <c r="J413" s="52"/>
      <c r="K413" s="53"/>
      <c r="L413" s="54"/>
      <c r="M413" s="55">
        <v>13.114000000000001</v>
      </c>
      <c r="N413" s="56"/>
      <c r="O413" s="57"/>
      <c r="P413" s="58"/>
      <c r="Q413" s="56"/>
      <c r="R413" s="56"/>
      <c r="S413" s="56"/>
      <c r="T413" s="59" t="s">
        <v>4</v>
      </c>
      <c r="U413" s="56"/>
      <c r="V413" s="56"/>
      <c r="W413" s="60"/>
    </row>
    <row r="414" spans="6:25" s="47" customFormat="1" ht="11.25" outlineLevel="3" x14ac:dyDescent="0.2">
      <c r="F414" s="48"/>
      <c r="G414" s="49"/>
      <c r="H414" s="50" t="str">
        <f>IF(AND(H413&lt;&gt;"Výkaz výměr:",I413=""),"Výkaz výměr:","")</f>
        <v/>
      </c>
      <c r="I414" s="51"/>
      <c r="J414" s="52"/>
      <c r="K414" s="53"/>
      <c r="L414" s="54"/>
      <c r="M414" s="55">
        <v>0</v>
      </c>
      <c r="N414" s="56"/>
      <c r="O414" s="57"/>
      <c r="P414" s="58"/>
      <c r="Q414" s="56"/>
      <c r="R414" s="56"/>
      <c r="S414" s="56"/>
      <c r="T414" s="59" t="s">
        <v>4</v>
      </c>
      <c r="U414" s="56"/>
      <c r="V414" s="56"/>
      <c r="W414" s="60"/>
    </row>
    <row r="415" spans="6:25" s="38" customFormat="1" ht="12" outlineLevel="2" x14ac:dyDescent="0.2">
      <c r="F415" s="30">
        <v>25</v>
      </c>
      <c r="G415" s="31" t="s">
        <v>10</v>
      </c>
      <c r="H415" s="32" t="s">
        <v>79</v>
      </c>
      <c r="I415" s="33" t="s">
        <v>250</v>
      </c>
      <c r="J415" s="31" t="s">
        <v>6</v>
      </c>
      <c r="K415" s="34">
        <v>6.5571346375000008</v>
      </c>
      <c r="L415" s="35">
        <v>0</v>
      </c>
      <c r="M415" s="34">
        <v>6.5571346375000008</v>
      </c>
      <c r="N415" s="36"/>
      <c r="O415" s="37">
        <f>M415*N415</f>
        <v>0</v>
      </c>
      <c r="P415" s="37"/>
      <c r="Q415" s="37">
        <f>M415*P415</f>
        <v>0</v>
      </c>
      <c r="R415" s="37"/>
      <c r="S415" s="37">
        <f>M415*R415</f>
        <v>0</v>
      </c>
      <c r="T415" s="37">
        <v>21</v>
      </c>
      <c r="U415" s="37">
        <f>O415*T415/100</f>
        <v>0</v>
      </c>
      <c r="V415" s="37">
        <f>U415+O415</f>
        <v>0</v>
      </c>
      <c r="W415" s="37"/>
      <c r="X415" s="37"/>
      <c r="Y415" s="37">
        <v>1</v>
      </c>
    </row>
    <row r="416" spans="6:25" s="38" customFormat="1" ht="12" outlineLevel="2" x14ac:dyDescent="0.2">
      <c r="F416" s="39"/>
      <c r="G416" s="40"/>
      <c r="H416" s="184" t="s">
        <v>95</v>
      </c>
      <c r="I416" s="196" t="s">
        <v>270</v>
      </c>
      <c r="J416" s="196"/>
      <c r="K416" s="196"/>
      <c r="L416" s="196"/>
      <c r="M416" s="196"/>
      <c r="N416" s="196"/>
      <c r="O416" s="196"/>
      <c r="P416" s="42"/>
      <c r="Q416" s="43"/>
      <c r="R416" s="42"/>
      <c r="S416" s="43"/>
      <c r="T416" s="44"/>
      <c r="U416" s="44"/>
      <c r="V416" s="44"/>
      <c r="W416" s="45"/>
    </row>
    <row r="417" spans="6:25" s="38" customFormat="1" ht="6" customHeight="1" outlineLevel="2" x14ac:dyDescent="0.2">
      <c r="F417" s="39"/>
      <c r="G417" s="40"/>
      <c r="H417" s="41"/>
      <c r="I417" s="46"/>
      <c r="J417" s="46"/>
      <c r="K417" s="46"/>
      <c r="L417" s="46"/>
      <c r="M417" s="46"/>
      <c r="N417" s="46"/>
      <c r="O417" s="46"/>
      <c r="P417" s="42"/>
      <c r="Q417" s="43"/>
      <c r="R417" s="42"/>
      <c r="S417" s="43"/>
      <c r="T417" s="44"/>
      <c r="U417" s="44"/>
      <c r="V417" s="44"/>
      <c r="W417" s="45"/>
    </row>
    <row r="418" spans="6:25" s="38" customFormat="1" ht="12" outlineLevel="2" x14ac:dyDescent="0.2">
      <c r="F418" s="30">
        <v>26</v>
      </c>
      <c r="G418" s="31" t="s">
        <v>10</v>
      </c>
      <c r="H418" s="32" t="s">
        <v>80</v>
      </c>
      <c r="I418" s="33" t="s">
        <v>242</v>
      </c>
      <c r="J418" s="31" t="s">
        <v>6</v>
      </c>
      <c r="K418" s="34">
        <v>59.013000000000005</v>
      </c>
      <c r="L418" s="35">
        <v>0</v>
      </c>
      <c r="M418" s="34">
        <v>59.013000000000005</v>
      </c>
      <c r="N418" s="36"/>
      <c r="O418" s="37">
        <f>M418*N418</f>
        <v>0</v>
      </c>
      <c r="P418" s="37"/>
      <c r="Q418" s="37">
        <f>M418*P418</f>
        <v>0</v>
      </c>
      <c r="R418" s="37"/>
      <c r="S418" s="37">
        <f>M418*R418</f>
        <v>0</v>
      </c>
      <c r="T418" s="37">
        <v>21</v>
      </c>
      <c r="U418" s="37">
        <f>O418*T418/100</f>
        <v>0</v>
      </c>
      <c r="V418" s="37">
        <f>U418+O418</f>
        <v>0</v>
      </c>
      <c r="W418" s="37"/>
      <c r="X418" s="37"/>
      <c r="Y418" s="37">
        <v>1</v>
      </c>
    </row>
    <row r="419" spans="6:25" s="38" customFormat="1" ht="12" outlineLevel="2" x14ac:dyDescent="0.2">
      <c r="F419" s="39"/>
      <c r="G419" s="40"/>
      <c r="H419" s="184" t="s">
        <v>95</v>
      </c>
      <c r="I419" s="196" t="s">
        <v>274</v>
      </c>
      <c r="J419" s="196"/>
      <c r="K419" s="196"/>
      <c r="L419" s="196"/>
      <c r="M419" s="196"/>
      <c r="N419" s="196"/>
      <c r="O419" s="196"/>
      <c r="P419" s="42"/>
      <c r="Q419" s="43"/>
      <c r="R419" s="42"/>
      <c r="S419" s="43"/>
      <c r="T419" s="44"/>
      <c r="U419" s="44"/>
      <c r="V419" s="44"/>
      <c r="W419" s="45"/>
    </row>
    <row r="420" spans="6:25" s="38" customFormat="1" ht="6" customHeight="1" outlineLevel="2" x14ac:dyDescent="0.2">
      <c r="F420" s="39"/>
      <c r="G420" s="40"/>
      <c r="H420" s="41"/>
      <c r="I420" s="46"/>
      <c r="J420" s="46"/>
      <c r="K420" s="46"/>
      <c r="L420" s="46"/>
      <c r="M420" s="46"/>
      <c r="N420" s="46"/>
      <c r="O420" s="46"/>
      <c r="P420" s="42"/>
      <c r="Q420" s="43"/>
      <c r="R420" s="42"/>
      <c r="S420" s="43"/>
      <c r="T420" s="44"/>
      <c r="U420" s="44"/>
      <c r="V420" s="44"/>
      <c r="W420" s="45"/>
    </row>
    <row r="421" spans="6:25" s="47" customFormat="1" ht="11.25" outlineLevel="3" x14ac:dyDescent="0.2">
      <c r="F421" s="48"/>
      <c r="G421" s="49"/>
      <c r="H421" s="50" t="str">
        <f>IF(AND(H420&lt;&gt;"Výkaz výměr:",I420=""),"Výkaz výměr:","")</f>
        <v>Výkaz výměr:</v>
      </c>
      <c r="I421" s="51" t="s">
        <v>37</v>
      </c>
      <c r="J421" s="52"/>
      <c r="K421" s="53"/>
      <c r="L421" s="54"/>
      <c r="M421" s="55">
        <v>59.013000000000005</v>
      </c>
      <c r="N421" s="56"/>
      <c r="O421" s="57"/>
      <c r="P421" s="58"/>
      <c r="Q421" s="56"/>
      <c r="R421" s="56"/>
      <c r="S421" s="56"/>
      <c r="T421" s="59" t="s">
        <v>4</v>
      </c>
      <c r="U421" s="56"/>
      <c r="V421" s="56"/>
      <c r="W421" s="60"/>
    </row>
    <row r="422" spans="6:25" s="47" customFormat="1" ht="11.25" outlineLevel="3" x14ac:dyDescent="0.2">
      <c r="F422" s="48"/>
      <c r="G422" s="49"/>
      <c r="H422" s="50" t="str">
        <f>IF(AND(H421&lt;&gt;"Výkaz výměr:",I421=""),"Výkaz výměr:","")</f>
        <v/>
      </c>
      <c r="I422" s="51"/>
      <c r="J422" s="52"/>
      <c r="K422" s="53"/>
      <c r="L422" s="54"/>
      <c r="M422" s="55">
        <v>0</v>
      </c>
      <c r="N422" s="56"/>
      <c r="O422" s="57"/>
      <c r="P422" s="58"/>
      <c r="Q422" s="56"/>
      <c r="R422" s="56"/>
      <c r="S422" s="56"/>
      <c r="T422" s="59" t="s">
        <v>4</v>
      </c>
      <c r="U422" s="56"/>
      <c r="V422" s="56"/>
      <c r="W422" s="60"/>
    </row>
    <row r="423" spans="6:25" s="38" customFormat="1" ht="12" outlineLevel="2" x14ac:dyDescent="0.2">
      <c r="F423" s="30">
        <v>27</v>
      </c>
      <c r="G423" s="31" t="s">
        <v>10</v>
      </c>
      <c r="H423" s="32" t="s">
        <v>76</v>
      </c>
      <c r="I423" s="33" t="s">
        <v>237</v>
      </c>
      <c r="J423" s="31" t="s">
        <v>6</v>
      </c>
      <c r="K423" s="34">
        <v>6.5571346375000008</v>
      </c>
      <c r="L423" s="35">
        <v>0</v>
      </c>
      <c r="M423" s="34">
        <v>6.5571346375000008</v>
      </c>
      <c r="N423" s="36"/>
      <c r="O423" s="37">
        <f>M423*N423</f>
        <v>0</v>
      </c>
      <c r="P423" s="37"/>
      <c r="Q423" s="37">
        <f>M423*P423</f>
        <v>0</v>
      </c>
      <c r="R423" s="37"/>
      <c r="S423" s="37">
        <f>M423*R423</f>
        <v>0</v>
      </c>
      <c r="T423" s="37">
        <v>21</v>
      </c>
      <c r="U423" s="37">
        <f>O423*T423/100</f>
        <v>0</v>
      </c>
      <c r="V423" s="37">
        <f>U423+O423</f>
        <v>0</v>
      </c>
      <c r="W423" s="37"/>
      <c r="X423" s="37"/>
      <c r="Y423" s="37">
        <v>1</v>
      </c>
    </row>
    <row r="424" spans="6:25" s="38" customFormat="1" ht="12" outlineLevel="2" x14ac:dyDescent="0.2">
      <c r="F424" s="39"/>
      <c r="G424" s="40"/>
      <c r="H424" s="184" t="s">
        <v>95</v>
      </c>
      <c r="I424" s="196"/>
      <c r="J424" s="196"/>
      <c r="K424" s="196"/>
      <c r="L424" s="196"/>
      <c r="M424" s="196"/>
      <c r="N424" s="196"/>
      <c r="O424" s="196"/>
      <c r="P424" s="42"/>
      <c r="Q424" s="43"/>
      <c r="R424" s="42"/>
      <c r="S424" s="43"/>
      <c r="T424" s="44"/>
      <c r="U424" s="44"/>
      <c r="V424" s="44"/>
      <c r="W424" s="45"/>
    </row>
    <row r="425" spans="6:25" s="38" customFormat="1" ht="6" customHeight="1" outlineLevel="2" x14ac:dyDescent="0.2">
      <c r="F425" s="39"/>
      <c r="G425" s="40"/>
      <c r="H425" s="41"/>
      <c r="I425" s="46"/>
      <c r="J425" s="46"/>
      <c r="K425" s="46"/>
      <c r="L425" s="46"/>
      <c r="M425" s="46"/>
      <c r="N425" s="46"/>
      <c r="O425" s="46"/>
      <c r="P425" s="42"/>
      <c r="Q425" s="43"/>
      <c r="R425" s="42"/>
      <c r="S425" s="43"/>
      <c r="T425" s="44"/>
      <c r="U425" s="44"/>
      <c r="V425" s="44"/>
      <c r="W425" s="45"/>
    </row>
    <row r="426" spans="6:25" s="38" customFormat="1" ht="12" outlineLevel="2" x14ac:dyDescent="0.2">
      <c r="F426" s="30">
        <v>28</v>
      </c>
      <c r="G426" s="31" t="s">
        <v>10</v>
      </c>
      <c r="H426" s="32" t="s">
        <v>77</v>
      </c>
      <c r="I426" s="33" t="s">
        <v>252</v>
      </c>
      <c r="J426" s="31" t="s">
        <v>6</v>
      </c>
      <c r="K426" s="34">
        <v>26.228000000000002</v>
      </c>
      <c r="L426" s="35">
        <v>0</v>
      </c>
      <c r="M426" s="34">
        <v>26.228000000000002</v>
      </c>
      <c r="N426" s="36"/>
      <c r="O426" s="37">
        <f>M426*N426</f>
        <v>0</v>
      </c>
      <c r="P426" s="37"/>
      <c r="Q426" s="37">
        <f>M426*P426</f>
        <v>0</v>
      </c>
      <c r="R426" s="37"/>
      <c r="S426" s="37">
        <f>M426*R426</f>
        <v>0</v>
      </c>
      <c r="T426" s="37">
        <v>21</v>
      </c>
      <c r="U426" s="37">
        <f>O426*T426/100</f>
        <v>0</v>
      </c>
      <c r="V426" s="37">
        <f>U426+O426</f>
        <v>0</v>
      </c>
      <c r="W426" s="37"/>
      <c r="X426" s="37"/>
      <c r="Y426" s="37">
        <v>1</v>
      </c>
    </row>
    <row r="427" spans="6:25" s="38" customFormat="1" ht="12" outlineLevel="2" x14ac:dyDescent="0.2">
      <c r="F427" s="39"/>
      <c r="G427" s="40"/>
      <c r="H427" s="184" t="s">
        <v>95</v>
      </c>
      <c r="I427" s="196"/>
      <c r="J427" s="196"/>
      <c r="K427" s="196"/>
      <c r="L427" s="196"/>
      <c r="M427" s="196"/>
      <c r="N427" s="196"/>
      <c r="O427" s="196"/>
      <c r="P427" s="42"/>
      <c r="Q427" s="43"/>
      <c r="R427" s="42"/>
      <c r="S427" s="43"/>
      <c r="T427" s="44"/>
      <c r="U427" s="44"/>
      <c r="V427" s="44"/>
      <c r="W427" s="45"/>
    </row>
    <row r="428" spans="6:25" s="38" customFormat="1" ht="6" customHeight="1" outlineLevel="2" x14ac:dyDescent="0.2">
      <c r="F428" s="39"/>
      <c r="G428" s="40"/>
      <c r="H428" s="41"/>
      <c r="I428" s="46"/>
      <c r="J428" s="46"/>
      <c r="K428" s="46"/>
      <c r="L428" s="46"/>
      <c r="M428" s="46"/>
      <c r="N428" s="46"/>
      <c r="O428" s="46"/>
      <c r="P428" s="42"/>
      <c r="Q428" s="43"/>
      <c r="R428" s="42"/>
      <c r="S428" s="43"/>
      <c r="T428" s="44"/>
      <c r="U428" s="44"/>
      <c r="V428" s="44"/>
      <c r="W428" s="45"/>
    </row>
    <row r="429" spans="6:25" s="47" customFormat="1" ht="11.25" outlineLevel="3" x14ac:dyDescent="0.2">
      <c r="F429" s="48"/>
      <c r="G429" s="49"/>
      <c r="H429" s="50" t="str">
        <f>IF(AND(H428&lt;&gt;"Výkaz výměr:",I428=""),"Výkaz výměr:","")</f>
        <v>Výkaz výměr:</v>
      </c>
      <c r="I429" s="51" t="s">
        <v>36</v>
      </c>
      <c r="J429" s="52"/>
      <c r="K429" s="53"/>
      <c r="L429" s="54"/>
      <c r="M429" s="55">
        <v>26.228000000000002</v>
      </c>
      <c r="N429" s="56"/>
      <c r="O429" s="57"/>
      <c r="P429" s="58"/>
      <c r="Q429" s="56"/>
      <c r="R429" s="56"/>
      <c r="S429" s="56"/>
      <c r="T429" s="59" t="s">
        <v>4</v>
      </c>
      <c r="U429" s="56"/>
      <c r="V429" s="56"/>
      <c r="W429" s="60"/>
    </row>
    <row r="430" spans="6:25" s="47" customFormat="1" ht="11.25" outlineLevel="3" x14ac:dyDescent="0.2">
      <c r="F430" s="48"/>
      <c r="G430" s="49"/>
      <c r="H430" s="50" t="str">
        <f>IF(AND(H429&lt;&gt;"Výkaz výměr:",I429=""),"Výkaz výměr:","")</f>
        <v/>
      </c>
      <c r="I430" s="51" t="s">
        <v>1</v>
      </c>
      <c r="J430" s="52"/>
      <c r="K430" s="53"/>
      <c r="L430" s="54"/>
      <c r="M430" s="55">
        <v>0</v>
      </c>
      <c r="N430" s="56"/>
      <c r="O430" s="57"/>
      <c r="P430" s="58"/>
      <c r="Q430" s="56"/>
      <c r="R430" s="56"/>
      <c r="S430" s="56"/>
      <c r="T430" s="59" t="s">
        <v>4</v>
      </c>
      <c r="U430" s="56"/>
      <c r="V430" s="56"/>
      <c r="W430" s="60"/>
    </row>
    <row r="431" spans="6:25" s="38" customFormat="1" ht="12" outlineLevel="2" x14ac:dyDescent="0.2">
      <c r="F431" s="30">
        <v>29</v>
      </c>
      <c r="G431" s="31" t="s">
        <v>10</v>
      </c>
      <c r="H431" s="32" t="s">
        <v>78</v>
      </c>
      <c r="I431" s="33" t="s">
        <v>241</v>
      </c>
      <c r="J431" s="31" t="s">
        <v>6</v>
      </c>
      <c r="K431" s="34">
        <v>6.5571346375000008</v>
      </c>
      <c r="L431" s="35">
        <v>0</v>
      </c>
      <c r="M431" s="34">
        <v>6.5571346375000008</v>
      </c>
      <c r="N431" s="36"/>
      <c r="O431" s="37">
        <f>M431*N431</f>
        <v>0</v>
      </c>
      <c r="P431" s="37"/>
      <c r="Q431" s="37">
        <f>M431*P431</f>
        <v>0</v>
      </c>
      <c r="R431" s="37"/>
      <c r="S431" s="37">
        <f>M431*R431</f>
        <v>0</v>
      </c>
      <c r="T431" s="37">
        <v>21</v>
      </c>
      <c r="U431" s="37">
        <f>O431*T431/100</f>
        <v>0</v>
      </c>
      <c r="V431" s="37">
        <f>U431+O431</f>
        <v>0</v>
      </c>
      <c r="W431" s="37"/>
      <c r="X431" s="37"/>
      <c r="Y431" s="37">
        <v>1</v>
      </c>
    </row>
    <row r="432" spans="6:25" s="38" customFormat="1" ht="12" outlineLevel="2" x14ac:dyDescent="0.2">
      <c r="F432" s="39"/>
      <c r="G432" s="40"/>
      <c r="H432" s="184" t="s">
        <v>95</v>
      </c>
      <c r="I432" s="196" t="s">
        <v>245</v>
      </c>
      <c r="J432" s="196"/>
      <c r="K432" s="196"/>
      <c r="L432" s="196"/>
      <c r="M432" s="196"/>
      <c r="N432" s="196"/>
      <c r="O432" s="196"/>
      <c r="P432" s="42"/>
      <c r="Q432" s="43"/>
      <c r="R432" s="42"/>
      <c r="S432" s="43"/>
      <c r="T432" s="44"/>
      <c r="U432" s="44"/>
      <c r="V432" s="44"/>
      <c r="W432" s="45"/>
    </row>
    <row r="433" spans="6:25" s="38" customFormat="1" ht="6" customHeight="1" outlineLevel="2" x14ac:dyDescent="0.2">
      <c r="F433" s="39"/>
      <c r="G433" s="40"/>
      <c r="H433" s="41"/>
      <c r="I433" s="46"/>
      <c r="J433" s="46"/>
      <c r="K433" s="46"/>
      <c r="L433" s="46"/>
      <c r="M433" s="46"/>
      <c r="N433" s="46"/>
      <c r="O433" s="46"/>
      <c r="P433" s="42"/>
      <c r="Q433" s="43"/>
      <c r="R433" s="42"/>
      <c r="S433" s="43"/>
      <c r="T433" s="44"/>
      <c r="U433" s="44"/>
      <c r="V433" s="44"/>
      <c r="W433" s="45"/>
    </row>
    <row r="434" spans="6:25" s="3" customFormat="1" ht="12.75" customHeight="1" outlineLevel="2" x14ac:dyDescent="0.2">
      <c r="F434" s="9"/>
      <c r="G434" s="10"/>
      <c r="H434" s="10"/>
      <c r="I434" s="11"/>
      <c r="J434" s="10"/>
      <c r="K434" s="12"/>
      <c r="L434" s="13"/>
      <c r="M434" s="12"/>
      <c r="N434" s="13"/>
      <c r="O434" s="14"/>
      <c r="P434" s="15"/>
      <c r="Q434" s="13"/>
      <c r="R434" s="13"/>
      <c r="S434" s="13"/>
      <c r="T434" s="16" t="s">
        <v>4</v>
      </c>
      <c r="U434" s="13"/>
      <c r="V434" s="13"/>
      <c r="W434" s="13"/>
    </row>
    <row r="435" spans="6:25" s="69" customFormat="1" ht="16.5" customHeight="1" outlineLevel="1" x14ac:dyDescent="0.2">
      <c r="F435" s="70"/>
      <c r="G435" s="71"/>
      <c r="H435" s="72"/>
      <c r="I435" s="72" t="s">
        <v>132</v>
      </c>
      <c r="J435" s="71"/>
      <c r="K435" s="73"/>
      <c r="L435" s="74"/>
      <c r="M435" s="73"/>
      <c r="N435" s="74"/>
      <c r="O435" s="75">
        <f>SUBTOTAL(9,O436:O439)</f>
        <v>0</v>
      </c>
      <c r="P435" s="76"/>
      <c r="Q435" s="75">
        <f>SUBTOTAL(9,Q436:Q439)</f>
        <v>0</v>
      </c>
      <c r="R435" s="74"/>
      <c r="S435" s="75">
        <f>SUBTOTAL(9,S436:S439)</f>
        <v>0</v>
      </c>
      <c r="T435" s="77"/>
      <c r="U435" s="75">
        <f>SUBTOTAL(9,U436:U439)</f>
        <v>0</v>
      </c>
      <c r="V435" s="75">
        <f>SUBTOTAL(9,V436:V439)</f>
        <v>0</v>
      </c>
      <c r="W435" s="78"/>
      <c r="Y435" s="75">
        <f>SUBTOTAL(9,Y436:Y439)</f>
        <v>1</v>
      </c>
    </row>
    <row r="436" spans="6:25" s="38" customFormat="1" ht="12" outlineLevel="2" x14ac:dyDescent="0.2">
      <c r="F436" s="30">
        <v>22</v>
      </c>
      <c r="G436" s="31" t="s">
        <v>2</v>
      </c>
      <c r="H436" s="32" t="s">
        <v>92</v>
      </c>
      <c r="I436" s="33" t="s">
        <v>200</v>
      </c>
      <c r="J436" s="31" t="s">
        <v>25</v>
      </c>
      <c r="K436" s="34">
        <v>1</v>
      </c>
      <c r="L436" s="35">
        <v>0</v>
      </c>
      <c r="M436" s="34">
        <v>1</v>
      </c>
      <c r="N436" s="36"/>
      <c r="O436" s="37">
        <f>M436*N436</f>
        <v>0</v>
      </c>
      <c r="P436" s="37"/>
      <c r="Q436" s="37">
        <f>M436*P436</f>
        <v>0</v>
      </c>
      <c r="R436" s="37"/>
      <c r="S436" s="37">
        <f>M436*R436</f>
        <v>0</v>
      </c>
      <c r="T436" s="37">
        <v>21</v>
      </c>
      <c r="U436" s="37">
        <f>O436*T436/100</f>
        <v>0</v>
      </c>
      <c r="V436" s="37">
        <f>U436+O436</f>
        <v>0</v>
      </c>
      <c r="W436" s="37"/>
      <c r="X436" s="37"/>
      <c r="Y436" s="37">
        <v>1</v>
      </c>
    </row>
    <row r="437" spans="6:25" s="38" customFormat="1" ht="12" outlineLevel="2" x14ac:dyDescent="0.2">
      <c r="F437" s="39"/>
      <c r="G437" s="40"/>
      <c r="H437" s="184" t="s">
        <v>95</v>
      </c>
      <c r="I437" s="196"/>
      <c r="J437" s="196"/>
      <c r="K437" s="196"/>
      <c r="L437" s="196"/>
      <c r="M437" s="196"/>
      <c r="N437" s="196"/>
      <c r="O437" s="196"/>
      <c r="P437" s="42"/>
      <c r="Q437" s="43"/>
      <c r="R437" s="42"/>
      <c r="S437" s="43"/>
      <c r="T437" s="44"/>
      <c r="U437" s="44"/>
      <c r="V437" s="44"/>
      <c r="W437" s="45"/>
    </row>
    <row r="438" spans="6:25" s="38" customFormat="1" ht="6" customHeight="1" outlineLevel="2" x14ac:dyDescent="0.2">
      <c r="F438" s="39"/>
      <c r="G438" s="40"/>
      <c r="H438" s="41"/>
      <c r="I438" s="46"/>
      <c r="J438" s="46"/>
      <c r="K438" s="46"/>
      <c r="L438" s="46"/>
      <c r="M438" s="46"/>
      <c r="N438" s="46"/>
      <c r="O438" s="46"/>
      <c r="P438" s="42"/>
      <c r="Q438" s="43"/>
      <c r="R438" s="42"/>
      <c r="S438" s="43"/>
      <c r="T438" s="44"/>
      <c r="U438" s="44"/>
      <c r="V438" s="44"/>
      <c r="W438" s="45"/>
    </row>
    <row r="439" spans="6:25" s="3" customFormat="1" ht="12.75" customHeight="1" outlineLevel="2" x14ac:dyDescent="0.2">
      <c r="F439" s="9"/>
      <c r="G439" s="10"/>
      <c r="H439" s="10"/>
      <c r="I439" s="11"/>
      <c r="J439" s="10"/>
      <c r="K439" s="12"/>
      <c r="L439" s="13"/>
      <c r="M439" s="12"/>
      <c r="N439" s="13"/>
      <c r="O439" s="14"/>
      <c r="P439" s="15"/>
      <c r="Q439" s="13"/>
      <c r="R439" s="13"/>
      <c r="S439" s="13"/>
      <c r="T439" s="16" t="s">
        <v>4</v>
      </c>
      <c r="U439" s="13"/>
      <c r="V439" s="13"/>
      <c r="W439" s="13"/>
    </row>
    <row r="440" spans="6:25" s="69" customFormat="1" ht="16.5" customHeight="1" outlineLevel="1" x14ac:dyDescent="0.2">
      <c r="F440" s="70"/>
      <c r="G440" s="71"/>
      <c r="H440" s="72"/>
      <c r="I440" s="72" t="s">
        <v>189</v>
      </c>
      <c r="J440" s="71"/>
      <c r="K440" s="73"/>
      <c r="L440" s="74"/>
      <c r="M440" s="73"/>
      <c r="N440" s="74"/>
      <c r="O440" s="75">
        <f>SUBTOTAL(9,O441:O444)</f>
        <v>0</v>
      </c>
      <c r="P440" s="76"/>
      <c r="Q440" s="75">
        <f>SUBTOTAL(9,Q441:Q444)</f>
        <v>0</v>
      </c>
      <c r="R440" s="74"/>
      <c r="S440" s="75">
        <f>SUBTOTAL(9,S441:S444)</f>
        <v>0</v>
      </c>
      <c r="T440" s="77"/>
      <c r="U440" s="75">
        <f>SUBTOTAL(9,U441:U444)</f>
        <v>0</v>
      </c>
      <c r="V440" s="75">
        <f>SUBTOTAL(9,V441:V444)</f>
        <v>0</v>
      </c>
      <c r="W440" s="78"/>
      <c r="Y440" s="75">
        <f>SUBTOTAL(9,Y441:Y444)</f>
        <v>1</v>
      </c>
    </row>
    <row r="441" spans="6:25" s="38" customFormat="1" ht="12" outlineLevel="2" x14ac:dyDescent="0.2">
      <c r="F441" s="30">
        <v>38</v>
      </c>
      <c r="G441" s="31" t="s">
        <v>9</v>
      </c>
      <c r="H441" s="32" t="s">
        <v>7</v>
      </c>
      <c r="I441" s="33" t="s">
        <v>167</v>
      </c>
      <c r="J441" s="31" t="s">
        <v>0</v>
      </c>
      <c r="K441" s="34">
        <v>2</v>
      </c>
      <c r="L441" s="35"/>
      <c r="M441" s="34">
        <v>2</v>
      </c>
      <c r="N441" s="36"/>
      <c r="O441" s="37">
        <f>M441*N441</f>
        <v>0</v>
      </c>
      <c r="P441" s="37"/>
      <c r="Q441" s="37">
        <f>M441*P441</f>
        <v>0</v>
      </c>
      <c r="R441" s="37"/>
      <c r="S441" s="37">
        <f>M441*R441</f>
        <v>0</v>
      </c>
      <c r="T441" s="37">
        <v>21</v>
      </c>
      <c r="U441" s="37">
        <f>O441*T441/100</f>
        <v>0</v>
      </c>
      <c r="V441" s="37">
        <f>U441+O441</f>
        <v>0</v>
      </c>
      <c r="W441" s="37"/>
      <c r="X441" s="37"/>
      <c r="Y441" s="37">
        <v>1</v>
      </c>
    </row>
    <row r="442" spans="6:25" s="38" customFormat="1" ht="12" outlineLevel="2" x14ac:dyDescent="0.2">
      <c r="F442" s="39"/>
      <c r="G442" s="40"/>
      <c r="H442" s="184" t="s">
        <v>95</v>
      </c>
      <c r="I442" s="196"/>
      <c r="J442" s="196"/>
      <c r="K442" s="196"/>
      <c r="L442" s="196"/>
      <c r="M442" s="196"/>
      <c r="N442" s="196"/>
      <c r="O442" s="196"/>
      <c r="P442" s="42"/>
      <c r="Q442" s="43"/>
      <c r="R442" s="42"/>
      <c r="S442" s="43"/>
      <c r="T442" s="44"/>
      <c r="U442" s="44"/>
      <c r="V442" s="44"/>
      <c r="W442" s="45"/>
    </row>
    <row r="443" spans="6:25" s="38" customFormat="1" ht="6" customHeight="1" outlineLevel="2" x14ac:dyDescent="0.2">
      <c r="F443" s="39"/>
      <c r="G443" s="40"/>
      <c r="H443" s="41"/>
      <c r="I443" s="46"/>
      <c r="J443" s="46"/>
      <c r="K443" s="46"/>
      <c r="L443" s="46"/>
      <c r="M443" s="46"/>
      <c r="N443" s="46"/>
      <c r="O443" s="46"/>
      <c r="P443" s="42"/>
      <c r="Q443" s="43"/>
      <c r="R443" s="42"/>
      <c r="S443" s="43"/>
      <c r="T443" s="44"/>
      <c r="U443" s="44"/>
      <c r="V443" s="44"/>
      <c r="W443" s="45"/>
    </row>
    <row r="444" spans="6:25" s="3" customFormat="1" ht="12.75" customHeight="1" outlineLevel="2" x14ac:dyDescent="0.2">
      <c r="F444" s="9"/>
      <c r="G444" s="10"/>
      <c r="H444" s="10"/>
      <c r="I444" s="11"/>
      <c r="J444" s="10"/>
      <c r="K444" s="12"/>
      <c r="L444" s="13"/>
      <c r="M444" s="12"/>
      <c r="N444" s="13"/>
      <c r="O444" s="14"/>
      <c r="P444" s="15"/>
      <c r="Q444" s="13"/>
      <c r="R444" s="13"/>
      <c r="S444" s="13"/>
      <c r="T444" s="16" t="s">
        <v>4</v>
      </c>
      <c r="U444" s="13"/>
      <c r="V444" s="13"/>
      <c r="W444" s="13"/>
    </row>
    <row r="445" spans="6:25" s="3" customFormat="1" ht="12.75" customHeight="1" outlineLevel="1" x14ac:dyDescent="0.2">
      <c r="F445" s="9"/>
      <c r="G445" s="10"/>
      <c r="H445" s="10"/>
      <c r="I445" s="11"/>
      <c r="J445" s="10"/>
      <c r="K445" s="12"/>
      <c r="L445" s="13"/>
      <c r="M445" s="12"/>
      <c r="N445" s="13"/>
      <c r="O445" s="14"/>
      <c r="P445" s="15"/>
      <c r="Q445" s="13"/>
      <c r="R445" s="13"/>
      <c r="S445" s="13"/>
      <c r="T445" s="16" t="s">
        <v>4</v>
      </c>
      <c r="U445" s="13"/>
      <c r="V445" s="13"/>
      <c r="W445" s="13"/>
    </row>
    <row r="446" spans="6:25" s="3" customFormat="1" ht="12.75" customHeight="1" x14ac:dyDescent="0.2">
      <c r="F446" s="9"/>
      <c r="G446" s="10"/>
      <c r="H446" s="10"/>
      <c r="I446" s="11"/>
      <c r="J446" s="10"/>
      <c r="K446" s="12"/>
      <c r="L446" s="13"/>
      <c r="M446" s="12"/>
      <c r="N446" s="13"/>
      <c r="O446" s="14"/>
      <c r="P446" s="15"/>
      <c r="Q446" s="13"/>
      <c r="R446" s="13"/>
      <c r="S446" s="13"/>
      <c r="T446" s="16" t="s">
        <v>4</v>
      </c>
      <c r="U446" s="13"/>
      <c r="V446" s="13"/>
      <c r="W446" s="13"/>
    </row>
  </sheetData>
  <mergeCells count="87">
    <mergeCell ref="I8:O8"/>
    <mergeCell ref="I235:O235"/>
    <mergeCell ref="I18:O18"/>
    <mergeCell ref="I56:O56"/>
    <mergeCell ref="I79:O79"/>
    <mergeCell ref="I93:O93"/>
    <mergeCell ref="I106:O106"/>
    <mergeCell ref="I130:O130"/>
    <mergeCell ref="I148:O148"/>
    <mergeCell ref="I159:O159"/>
    <mergeCell ref="I109:O109"/>
    <mergeCell ref="I223:O223"/>
    <mergeCell ref="I228:O228"/>
    <mergeCell ref="I11:O11"/>
    <mergeCell ref="I28:O28"/>
    <mergeCell ref="I33:O33"/>
    <mergeCell ref="I37:O37"/>
    <mergeCell ref="I42:O42"/>
    <mergeCell ref="I46:O46"/>
    <mergeCell ref="I51:O51"/>
    <mergeCell ref="I66:O66"/>
    <mergeCell ref="I71:O71"/>
    <mergeCell ref="I74:O74"/>
    <mergeCell ref="I84:O84"/>
    <mergeCell ref="I96:O96"/>
    <mergeCell ref="I101:O101"/>
    <mergeCell ref="I186:O186"/>
    <mergeCell ref="I114:O114"/>
    <mergeCell ref="I117:O117"/>
    <mergeCell ref="I120:O120"/>
    <mergeCell ref="I125:O125"/>
    <mergeCell ref="I135:O135"/>
    <mergeCell ref="I140:O140"/>
    <mergeCell ref="I152:O152"/>
    <mergeCell ref="I169:O169"/>
    <mergeCell ref="I174:O174"/>
    <mergeCell ref="I166:O166"/>
    <mergeCell ref="I180:O180"/>
    <mergeCell ref="I199:O199"/>
    <mergeCell ref="I202:O202"/>
    <mergeCell ref="I205:O205"/>
    <mergeCell ref="I210:O210"/>
    <mergeCell ref="I191:O191"/>
    <mergeCell ref="I196:O196"/>
    <mergeCell ref="I357:O357"/>
    <mergeCell ref="I370:O370"/>
    <mergeCell ref="I387:O387"/>
    <mergeCell ref="I392:O392"/>
    <mergeCell ref="I213:O213"/>
    <mergeCell ref="I218:O218"/>
    <mergeCell ref="I251:O251"/>
    <mergeCell ref="I285:O285"/>
    <mergeCell ref="I306:O306"/>
    <mergeCell ref="I323:O323"/>
    <mergeCell ref="I298:O298"/>
    <mergeCell ref="I301:O301"/>
    <mergeCell ref="I311:O311"/>
    <mergeCell ref="I318:O318"/>
    <mergeCell ref="I352:O352"/>
    <mergeCell ref="I347:O347"/>
    <mergeCell ref="I437:O437"/>
    <mergeCell ref="I442:O442"/>
    <mergeCell ref="I240:O240"/>
    <mergeCell ref="I246:O246"/>
    <mergeCell ref="I261:O261"/>
    <mergeCell ref="I266:O266"/>
    <mergeCell ref="I271:O271"/>
    <mergeCell ref="I276:O276"/>
    <mergeCell ref="I280:O280"/>
    <mergeCell ref="I294:O294"/>
    <mergeCell ref="I365:O365"/>
    <mergeCell ref="I377:O377"/>
    <mergeCell ref="I384:O384"/>
    <mergeCell ref="I403:O403"/>
    <mergeCell ref="I326:O326"/>
    <mergeCell ref="I331:O331"/>
    <mergeCell ref="I334:O334"/>
    <mergeCell ref="I337:O337"/>
    <mergeCell ref="I342:O342"/>
    <mergeCell ref="I432:O432"/>
    <mergeCell ref="I398:O398"/>
    <mergeCell ref="I411:O411"/>
    <mergeCell ref="I416:O416"/>
    <mergeCell ref="I419:O419"/>
    <mergeCell ref="I424:O424"/>
    <mergeCell ref="I427:O427"/>
    <mergeCell ref="I408:O408"/>
  </mergeCells>
  <phoneticPr fontId="0" type="noConversion"/>
  <pageMargins left="0.39370078740157483" right="0.39370078740157483" top="0.59055118110236227" bottom="0.59055118110236227" header="0.39370078740157483" footer="0.39370078740157483"/>
  <pageSetup paperSize="9" scale="91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B4" sqref="B4"/>
    </sheetView>
  </sheetViews>
  <sheetFormatPr defaultRowHeight="12.75" x14ac:dyDescent="0.2"/>
  <cols>
    <col min="1" max="1" width="8.7109375" style="17" customWidth="1"/>
    <col min="2" max="2" width="40.7109375" style="17" customWidth="1"/>
    <col min="3" max="3" width="10.7109375" style="17" customWidth="1"/>
    <col min="4" max="4" width="40.7109375" style="17" customWidth="1"/>
    <col min="5" max="16384" width="9.140625" style="17"/>
  </cols>
  <sheetData>
    <row r="1" spans="1:4" x14ac:dyDescent="0.2">
      <c r="A1" s="183" t="s">
        <v>34</v>
      </c>
      <c r="B1" s="183" t="s">
        <v>29</v>
      </c>
      <c r="C1" s="183" t="s">
        <v>40</v>
      </c>
      <c r="D1" s="183" t="s">
        <v>28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16</vt:i4>
      </vt:variant>
    </vt:vector>
  </HeadingPairs>
  <TitlesOfParts>
    <vt:vector size="20" baseType="lpstr">
      <vt:lpstr>Kryci list</vt:lpstr>
      <vt:lpstr>Rekapitulace</vt:lpstr>
      <vt:lpstr>Zakazka</vt:lpstr>
      <vt:lpstr>Figury</vt:lpstr>
      <vt:lpstr>__CENA__</vt:lpstr>
      <vt:lpstr>__MAIN__</vt:lpstr>
      <vt:lpstr>Rekapitulace!__MAIN2__</vt:lpstr>
      <vt:lpstr>__MAIN3__</vt:lpstr>
      <vt:lpstr>__SAZBA__</vt:lpstr>
      <vt:lpstr>__T0__</vt:lpstr>
      <vt:lpstr>__T1__</vt:lpstr>
      <vt:lpstr>__T2__</vt:lpstr>
      <vt:lpstr>__TE0__</vt:lpstr>
      <vt:lpstr>__TE3__</vt:lpstr>
      <vt:lpstr>Rekapitulace!__TR0__</vt:lpstr>
      <vt:lpstr>Rekapitulace!__TR1__</vt:lpstr>
      <vt:lpstr>Zakazka!Názvy_tisku</vt:lpstr>
      <vt:lpstr>'Kryci list'!Oblast_tisku</vt:lpstr>
      <vt:lpstr>Rekapitulace!Oblast_tisku</vt:lpstr>
      <vt:lpstr>Zakazka!Oblast_tisku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2018-05-03T08:29:02Z</dcterms:created>
  <dcterms:modified xsi:type="dcterms:W3CDTF">2018-05-22T07:55:17Z</dcterms:modified>
</cp:coreProperties>
</file>